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21390" windowHeight="12330" activeTab="0"/>
  </bookViews>
  <sheets>
    <sheet name="Crude steel production" sheetId="1" r:id="rId1"/>
    <sheet name="Tabelle2" sheetId="2" r:id="rId2"/>
    <sheet name="Tabelle3" sheetId="3" r:id="rId3"/>
  </sheets>
  <definedNames>
    <definedName name="_xlnm.Print_Titles" localSheetId="0">'Crude steel production'!$5:$6</definedName>
  </definedNames>
  <calcPr fullCalcOnLoad="1"/>
</workbook>
</file>

<file path=xl/sharedStrings.xml><?xml version="1.0" encoding="utf-8"?>
<sst xmlns="http://schemas.openxmlformats.org/spreadsheetml/2006/main" count="467" uniqueCount="155">
  <si>
    <t>JAN-MARCH 1997</t>
  </si>
  <si>
    <t>APR</t>
  </si>
  <si>
    <t>1Qu97/98</t>
  </si>
  <si>
    <t>1997/98</t>
  </si>
  <si>
    <t>MAI</t>
  </si>
  <si>
    <t>JUN</t>
  </si>
  <si>
    <t>JUL</t>
  </si>
  <si>
    <t>2Qu97/98</t>
  </si>
  <si>
    <t>AUG</t>
  </si>
  <si>
    <t>SEP</t>
  </si>
  <si>
    <t>OKT</t>
  </si>
  <si>
    <t>3Qu97/98</t>
  </si>
  <si>
    <t>NOV</t>
  </si>
  <si>
    <t>DEZ</t>
  </si>
  <si>
    <t>JAN</t>
  </si>
  <si>
    <t>4Qu97/98</t>
  </si>
  <si>
    <t>FEB</t>
  </si>
  <si>
    <t>MRZ</t>
  </si>
  <si>
    <t>1Qu98/99</t>
  </si>
  <si>
    <t>1998/99</t>
  </si>
  <si>
    <t>2Qu98/99</t>
  </si>
  <si>
    <t>3Qu98/99</t>
  </si>
  <si>
    <t>4Qu98/99</t>
  </si>
  <si>
    <t>1Qu03/04</t>
  </si>
  <si>
    <t>2Qu03/04</t>
  </si>
  <si>
    <t>3Qu03/04</t>
  </si>
  <si>
    <t>4Qu03/04</t>
  </si>
  <si>
    <t>1Qu04/05</t>
  </si>
  <si>
    <t>2Qu04/05</t>
  </si>
  <si>
    <t>3Qu04/05</t>
  </si>
  <si>
    <t>4Qu04/05</t>
  </si>
  <si>
    <t>1Qu05/06</t>
  </si>
  <si>
    <t>2Qu05/06</t>
  </si>
  <si>
    <t>3Qu05/06</t>
  </si>
  <si>
    <t>4Qu05/06</t>
  </si>
  <si>
    <t>1Qu06/07</t>
  </si>
  <si>
    <t>2Qu06/07</t>
  </si>
  <si>
    <t>2003/04</t>
  </si>
  <si>
    <t>2004/05</t>
  </si>
  <si>
    <t>2005/06</t>
  </si>
  <si>
    <t>2006/07</t>
  </si>
  <si>
    <t>3Qu06/07</t>
  </si>
  <si>
    <t>4Qu06/07</t>
  </si>
  <si>
    <t>1Qu07/08</t>
  </si>
  <si>
    <t>2007/08</t>
  </si>
  <si>
    <t>2Qu07/08</t>
  </si>
  <si>
    <t>3Qu07/08</t>
  </si>
  <si>
    <t>4Qu07/08</t>
  </si>
  <si>
    <t>2008/09</t>
  </si>
  <si>
    <t>1Qu08/09</t>
  </si>
  <si>
    <t>2Qu08/09</t>
  </si>
  <si>
    <t>3Qu08/09</t>
  </si>
  <si>
    <t>4Qu08/09</t>
  </si>
  <si>
    <t>1Qu09/10</t>
  </si>
  <si>
    <t>2Qu09/10</t>
  </si>
  <si>
    <t>3Qu09/10</t>
  </si>
  <si>
    <t>4Qu09/10</t>
  </si>
  <si>
    <t>2009/10</t>
  </si>
  <si>
    <t>2010/11</t>
  </si>
  <si>
    <t>Crude steel production</t>
  </si>
  <si>
    <t>July - December 2007</t>
  </si>
  <si>
    <t>Jan. - March 08</t>
  </si>
  <si>
    <t>2011/12</t>
  </si>
  <si>
    <t>2000/01</t>
  </si>
  <si>
    <t>1Qu00/01</t>
  </si>
  <si>
    <t>2Qu00/01</t>
  </si>
  <si>
    <t>3Qu00/01</t>
  </si>
  <si>
    <t>4Qu00/01</t>
  </si>
  <si>
    <t>2001/02</t>
  </si>
  <si>
    <t>1Qu01/02</t>
  </si>
  <si>
    <t>2Qu01/02</t>
  </si>
  <si>
    <t>3Qu01/02</t>
  </si>
  <si>
    <t>4Qu01/02</t>
  </si>
  <si>
    <t>1999/2000</t>
  </si>
  <si>
    <t>1Qu99/00</t>
  </si>
  <si>
    <t>2Qu99/00</t>
  </si>
  <si>
    <t>3Qu99/00</t>
  </si>
  <si>
    <t>4Qu99/00</t>
  </si>
  <si>
    <t>2002/03</t>
  </si>
  <si>
    <t>1Qu02/03</t>
  </si>
  <si>
    <t>2Qu02/03</t>
  </si>
  <si>
    <t>3Qu02/03</t>
  </si>
  <si>
    <t>4Qu02/03</t>
  </si>
  <si>
    <t>2012/13</t>
  </si>
  <si>
    <t>2013/14</t>
  </si>
  <si>
    <t>2014/15</t>
  </si>
  <si>
    <t>2015/16</t>
  </si>
  <si>
    <t>2016/17</t>
  </si>
  <si>
    <t>2017/18</t>
  </si>
  <si>
    <t>voestalpine GROUP</t>
  </si>
  <si>
    <t>STEEL DIVISION</t>
  </si>
  <si>
    <t>METAL ENGINEERING DIVISION</t>
  </si>
  <si>
    <t>2018/19</t>
  </si>
  <si>
    <t>2Q 18/19</t>
  </si>
  <si>
    <t>1Q 18/19</t>
  </si>
  <si>
    <t>3Q 18/19</t>
  </si>
  <si>
    <t>4Q 18/19</t>
  </si>
  <si>
    <t>2019/20</t>
  </si>
  <si>
    <t>1Q 19/20</t>
  </si>
  <si>
    <t>2Q 19/20</t>
  </si>
  <si>
    <t>3Q 19/20</t>
  </si>
  <si>
    <t>4Q 19/20</t>
  </si>
  <si>
    <t>HIGH PERFORMANCE METALS DIVISION</t>
  </si>
  <si>
    <t>4Q17/18</t>
  </si>
  <si>
    <t>1Q 10/11</t>
  </si>
  <si>
    <t>2Q 10/11</t>
  </si>
  <si>
    <t>3Q 10/11</t>
  </si>
  <si>
    <t>4Q 10/11</t>
  </si>
  <si>
    <t>1Q 11/12</t>
  </si>
  <si>
    <t>2Q 11/12</t>
  </si>
  <si>
    <t>3Q 11/12</t>
  </si>
  <si>
    <t>4Q 11/12</t>
  </si>
  <si>
    <t>1Q 12/13</t>
  </si>
  <si>
    <t>2Q 12/13</t>
  </si>
  <si>
    <t>3Q 12/13</t>
  </si>
  <si>
    <t>4Q 12/13</t>
  </si>
  <si>
    <t>1Q 13/14</t>
  </si>
  <si>
    <t>2Q 13/14</t>
  </si>
  <si>
    <t>3Q 13/14</t>
  </si>
  <si>
    <t>4Q 13/14</t>
  </si>
  <si>
    <t>1Q 14/15</t>
  </si>
  <si>
    <t>2Q 14/15</t>
  </si>
  <si>
    <t>3Q 14/15</t>
  </si>
  <si>
    <t>4Q 14/15</t>
  </si>
  <si>
    <t>1Q 15/16</t>
  </si>
  <si>
    <t>2Q 15/16</t>
  </si>
  <si>
    <t>3Q 15/16</t>
  </si>
  <si>
    <t>4Q 15/16</t>
  </si>
  <si>
    <t>1Q 16/17</t>
  </si>
  <si>
    <t>2Q 16/17</t>
  </si>
  <si>
    <t>3Q 16/17</t>
  </si>
  <si>
    <t>4Q 16/17</t>
  </si>
  <si>
    <t>1Q 17/18</t>
  </si>
  <si>
    <t>2Q 17/18</t>
  </si>
  <si>
    <t>3Q 17/18</t>
  </si>
  <si>
    <t>2020/21</t>
  </si>
  <si>
    <t>1Q 20/21</t>
  </si>
  <si>
    <t>2Q 20/21</t>
  </si>
  <si>
    <t>3Q 20/21</t>
  </si>
  <si>
    <t>4Q 20/21</t>
  </si>
  <si>
    <t>1Q 21/22</t>
  </si>
  <si>
    <t>2Q 21/22</t>
  </si>
  <si>
    <t>3Q 21/22</t>
  </si>
  <si>
    <t>4Q 21/22</t>
  </si>
  <si>
    <t>2021/22</t>
  </si>
  <si>
    <t>2022/23</t>
  </si>
  <si>
    <t>1Q 22/23</t>
  </si>
  <si>
    <t>2Q 22/23</t>
  </si>
  <si>
    <t>3Q 22/23</t>
  </si>
  <si>
    <t>4Q 22/23</t>
  </si>
  <si>
    <t>1Q 23/24</t>
  </si>
  <si>
    <t>2Q 23/24</t>
  </si>
  <si>
    <t>3Q 23/24</t>
  </si>
  <si>
    <t>4Q 23/24</t>
  </si>
  <si>
    <t>2023/24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</si>
</sst>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£&quot;;\-#,##0\ &quot;£&quot;"/>
    <numFmt numFmtId="171" formatCode="#,##0\ &quot;£&quot;;[Red]\-#,##0\ &quot;£&quot;"/>
    <numFmt numFmtId="172" formatCode="#,##0.00\ &quot;£&quot;;\-#,##0.00\ &quot;£&quot;"/>
    <numFmt numFmtId="173" formatCode="#,##0.00\ &quot;£&quot;;[Red]\-#,##0.00\ &quot;£&quot;"/>
    <numFmt numFmtId="174" formatCode="_-* #,##0\ &quot;£&quot;_-;\-* #,##0\ &quot;£&quot;_-;_-* &quot;-&quot;\ &quot;£&quot;_-;_-@_-"/>
    <numFmt numFmtId="175" formatCode="_-* #,##0\ _€_-;\-* #,##0\ _€_-;_-* &quot;-&quot;\ _€_-;_-@_-"/>
    <numFmt numFmtId="176" formatCode="_-* #,##0.00\ &quot;£&quot;_-;\-* #,##0.00\ &quot;£&quot;_-;_-* &quot;-&quot;??\ &quot;£&quot;_-;_-@_-"/>
    <numFmt numFmtId="177" formatCode="_-* #,##0.00\ _€_-;\-* #,##0.00\ _€_-;_-* &quot;-&quot;??\ _€_-;_-@_-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  <numFmt numFmtId="182" formatCode="_-&quot;£&quot;\ * #,##0_-;\-&quot;£&quot;\ * #,##0_-;_-&quot;£&quot;\ * &quot;-&quot;_-;_-@_-"/>
    <numFmt numFmtId="183" formatCode="_-&quot;£&quot;\ * #,##0.00_-;\-&quot;£&quot;\ * #,##0.00_-;_-&quot;£&quot;\ * &quot;-&quot;??_-;_-@_-"/>
    <numFmt numFmtId="184" formatCode="#,##0.0"/>
    <numFmt numFmtId="185" formatCode="#,##0\ \ "/>
    <numFmt numFmtId="186" formatCode="0\ "/>
    <numFmt numFmtId="187" formatCode="#,##0\ 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_-* #,##0_-;\-* #,##0_-;_-* &quot;-&quot;??_-;_-@_-"/>
    <numFmt numFmtId="193" formatCode="_-* #,##0.0\ _€_-;\-* #,##0.0\ _€_-;_-* &quot;-&quot;??\ _€_-;_-@_-"/>
    <numFmt numFmtId="194" formatCode="_-* #,##0\ _€_-;\-* #,##0\ _€_-;_-* &quot;-&quot;??\ _€_-;_-@_-"/>
    <numFmt numFmtId="195" formatCode="0.0%"/>
    <numFmt numFmtId="196" formatCode="0.000%"/>
    <numFmt numFmtId="197" formatCode="_-* #,##0.0_-;\-* #,##0.0_-;_-* &quot;-&quot;??_-;_-@_-"/>
    <numFmt numFmtId="198" formatCode="[$-C07]dddd\,\ dd\.\ mmmm\ yyyy"/>
    <numFmt numFmtId="199" formatCode="#,##0_ ;\-#,##0\ "/>
    <numFmt numFmtId="200" formatCode="0.0"/>
    <numFmt numFmtId="201" formatCode="#,##0.0_ ;\-#,##0.0\ "/>
    <numFmt numFmtId="202" formatCode="_-* #,##0.00\ _D_M_-;\-* #,##0.00\ _D_M_-;_-* &quot;-&quot;??\ _D_M_-;_-@_-"/>
  </numFmts>
  <fonts count="54">
    <font>
      <sz val="10"/>
      <name val="Arial"/>
      <family val="0"/>
    </font>
    <font>
      <sz val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22"/>
      <color indexed="12"/>
      <name val="Arial"/>
      <family val="2"/>
    </font>
    <font>
      <sz val="8"/>
      <name val="Arial"/>
      <family val="2"/>
    </font>
    <font>
      <sz val="30"/>
      <color indexed="10"/>
      <name val="Arial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30"/>
      <name val="Arial"/>
      <family val="2"/>
    </font>
    <font>
      <b/>
      <sz val="14"/>
      <color indexed="30"/>
      <name val="Arial"/>
      <family val="2"/>
    </font>
    <font>
      <b/>
      <sz val="18"/>
      <color indexed="30"/>
      <name val="Arial"/>
      <family val="2"/>
    </font>
    <font>
      <b/>
      <sz val="4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22"/>
      <color theme="1"/>
      <name val="Arial"/>
      <family val="2"/>
    </font>
    <font>
      <sz val="22"/>
      <color rgb="FF0082B4"/>
      <name val="Arial"/>
      <family val="2"/>
    </font>
    <font>
      <b/>
      <sz val="14"/>
      <color rgb="FF0082B4"/>
      <name val="Arial"/>
      <family val="2"/>
    </font>
    <font>
      <b/>
      <sz val="18"/>
      <color rgb="FF0082B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centerContinuous" vertic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87" fontId="3" fillId="0" borderId="17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/>
    </xf>
    <xf numFmtId="3" fontId="8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95" fontId="9" fillId="0" borderId="0" xfId="50" applyNumberFormat="1" applyFont="1" applyFill="1" applyBorder="1" applyAlignment="1">
      <alignment vertical="center"/>
    </xf>
    <xf numFmtId="195" fontId="9" fillId="0" borderId="14" xfId="5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0" fillId="0" borderId="18" xfId="0" applyNumberFormat="1" applyBorder="1" applyAlignment="1">
      <alignment/>
    </xf>
    <xf numFmtId="1" fontId="0" fillId="0" borderId="0" xfId="46" applyNumberFormat="1" applyFont="1" applyAlignment="1">
      <alignment horizontal="right"/>
    </xf>
    <xf numFmtId="1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6" applyNumberFormat="1" applyFont="1" applyAlignment="1">
      <alignment horizontal="right"/>
    </xf>
    <xf numFmtId="3" fontId="49" fillId="0" borderId="18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3" fontId="49" fillId="0" borderId="15" xfId="0" applyNumberFormat="1" applyFont="1" applyBorder="1" applyAlignment="1">
      <alignment horizontal="right" vertical="center"/>
    </xf>
    <xf numFmtId="195" fontId="0" fillId="0" borderId="0" xfId="50" applyNumberFormat="1" applyFont="1" applyAlignment="1">
      <alignment/>
    </xf>
    <xf numFmtId="3" fontId="0" fillId="0" borderId="2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3" fontId="49" fillId="0" borderId="0" xfId="0" applyNumberFormat="1" applyFont="1" applyBorder="1" applyAlignment="1">
      <alignment horizontal="right" vertical="center"/>
    </xf>
    <xf numFmtId="1" fontId="49" fillId="0" borderId="13" xfId="0" applyNumberFormat="1" applyFont="1" applyBorder="1" applyAlignment="1">
      <alignment horizontal="right" vertical="center"/>
    </xf>
    <xf numFmtId="1" fontId="49" fillId="0" borderId="18" xfId="0" applyNumberFormat="1" applyFont="1" applyBorder="1" applyAlignment="1">
      <alignment horizontal="right" vertical="center"/>
    </xf>
    <xf numFmtId="3" fontId="0" fillId="33" borderId="18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center" textRotation="90"/>
    </xf>
    <xf numFmtId="3" fontId="3" fillId="0" borderId="13" xfId="0" applyNumberFormat="1" applyFont="1" applyFill="1" applyBorder="1" applyAlignment="1">
      <alignment horizontal="center" textRotation="90"/>
    </xf>
    <xf numFmtId="3" fontId="3" fillId="0" borderId="18" xfId="0" applyNumberFormat="1" applyFont="1" applyFill="1" applyBorder="1" applyAlignment="1">
      <alignment horizontal="center" textRotation="90"/>
    </xf>
    <xf numFmtId="0" fontId="50" fillId="0" borderId="23" xfId="0" applyFont="1" applyFill="1" applyBorder="1" applyAlignment="1">
      <alignment horizontal="center" vertical="center" textRotation="90"/>
    </xf>
    <xf numFmtId="0" fontId="51" fillId="0" borderId="24" xfId="0" applyFont="1" applyFill="1" applyBorder="1" applyAlignment="1">
      <alignment horizontal="center" vertical="center" textRotation="90"/>
    </xf>
    <xf numFmtId="0" fontId="51" fillId="0" borderId="25" xfId="0" applyFont="1" applyFill="1" applyBorder="1" applyAlignment="1">
      <alignment horizontal="center" vertical="center" textRotation="90"/>
    </xf>
    <xf numFmtId="0" fontId="50" fillId="0" borderId="24" xfId="0" applyFont="1" applyFill="1" applyBorder="1" applyAlignment="1">
      <alignment horizontal="center" vertical="center" textRotation="90"/>
    </xf>
    <xf numFmtId="0" fontId="50" fillId="0" borderId="25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3" fontId="52" fillId="0" borderId="10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3" fontId="53" fillId="0" borderId="10" xfId="0" applyNumberFormat="1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textRotation="90"/>
    </xf>
    <xf numFmtId="0" fontId="1" fillId="0" borderId="24" xfId="0" applyFont="1" applyBorder="1" applyAlignment="1">
      <alignment vertical="center" textRotation="90"/>
    </xf>
    <xf numFmtId="0" fontId="1" fillId="0" borderId="25" xfId="0" applyFont="1" applyBorder="1" applyAlignment="1">
      <alignment vertical="center" textRotation="90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textRotation="90"/>
    </xf>
    <xf numFmtId="3" fontId="6" fillId="0" borderId="11" xfId="0" applyNumberFormat="1" applyFont="1" applyFill="1" applyBorder="1" applyAlignment="1">
      <alignment horizontal="center" vertical="center" textRotation="90"/>
    </xf>
    <xf numFmtId="3" fontId="6" fillId="0" borderId="12" xfId="0" applyNumberFormat="1" applyFont="1" applyFill="1" applyBorder="1" applyAlignment="1">
      <alignment horizontal="center" vertical="center" textRotation="90"/>
    </xf>
    <xf numFmtId="3" fontId="6" fillId="0" borderId="13" xfId="0" applyNumberFormat="1" applyFont="1" applyFill="1" applyBorder="1" applyAlignment="1">
      <alignment horizontal="center" vertical="center" textRotation="90"/>
    </xf>
    <xf numFmtId="3" fontId="6" fillId="0" borderId="0" xfId="0" applyNumberFormat="1" applyFont="1" applyFill="1" applyBorder="1" applyAlignment="1">
      <alignment horizontal="center" vertical="center" textRotation="90"/>
    </xf>
    <xf numFmtId="3" fontId="6" fillId="0" borderId="14" xfId="0" applyNumberFormat="1" applyFont="1" applyFill="1" applyBorder="1" applyAlignment="1">
      <alignment horizontal="center" vertical="center" textRotation="90"/>
    </xf>
    <xf numFmtId="3" fontId="6" fillId="0" borderId="15" xfId="0" applyNumberFormat="1" applyFont="1" applyFill="1" applyBorder="1" applyAlignment="1">
      <alignment horizontal="center" vertical="center" textRotation="90"/>
    </xf>
    <xf numFmtId="3" fontId="6" fillId="0" borderId="16" xfId="0" applyNumberFormat="1" applyFont="1" applyFill="1" applyBorder="1" applyAlignment="1">
      <alignment horizontal="center" vertical="center" textRotation="90"/>
    </xf>
    <xf numFmtId="3" fontId="6" fillId="0" borderId="17" xfId="0" applyNumberFormat="1" applyFont="1" applyFill="1" applyBorder="1" applyAlignment="1">
      <alignment horizontal="center" vertical="center" textRotation="90"/>
    </xf>
    <xf numFmtId="3" fontId="3" fillId="0" borderId="20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15" xfId="0" applyNumberFormat="1" applyFont="1" applyFill="1" applyBorder="1" applyAlignment="1">
      <alignment horizontal="center" vertical="center" textRotation="90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51" fillId="0" borderId="23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5</xdr:row>
      <xdr:rowOff>0</xdr:rowOff>
    </xdr:from>
    <xdr:to>
      <xdr:col>13</xdr:col>
      <xdr:colOff>657225</xdr:colOff>
      <xdr:row>5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801225" y="17049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4800" b="1" i="0" u="none" baseline="0">
              <a:solidFill>
                <a:srgbClr val="FF0000"/>
              </a:solidFill>
            </a:rPr>
            <a:t>KEINE   WERTE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0"/>
  <sheetViews>
    <sheetView tabSelected="1" zoomScale="90" zoomScaleNormal="90" zoomScaleSheetLayoutView="100" zoomScalePageLayoutView="80" workbookViewId="0" topLeftCell="A5">
      <pane xSplit="3" ySplit="158" topLeftCell="D305" activePane="bottomRight" state="frozen"/>
      <selection pane="topLeft" activeCell="A5" sqref="A5"/>
      <selection pane="topRight" activeCell="D5" sqref="D5"/>
      <selection pane="bottomLeft" activeCell="A163" sqref="A163"/>
      <selection pane="bottomRight" activeCell="B331" sqref="B331"/>
    </sheetView>
  </sheetViews>
  <sheetFormatPr defaultColWidth="11.421875" defaultRowHeight="12.75"/>
  <cols>
    <col min="1" max="1" width="6.140625" style="27" customWidth="1"/>
    <col min="2" max="2" width="6.00390625" style="27" customWidth="1"/>
    <col min="3" max="3" width="12.140625" style="27" customWidth="1"/>
    <col min="4" max="4" width="12.421875" style="26" customWidth="1"/>
    <col min="5" max="5" width="12.00390625" style="26" customWidth="1"/>
    <col min="6" max="6" width="12.421875" style="26" customWidth="1"/>
    <col min="7" max="7" width="12.28125" style="26" customWidth="1"/>
    <col min="8" max="9" width="12.421875" style="26" customWidth="1"/>
    <col min="10" max="11" width="12.28125" style="49" customWidth="1"/>
    <col min="12" max="12" width="12.421875" style="49" customWidth="1"/>
    <col min="13" max="13" width="12.28125" style="27" customWidth="1"/>
    <col min="14" max="15" width="11.8515625" style="27" customWidth="1"/>
    <col min="16" max="16384" width="11.421875" style="27" customWidth="1"/>
  </cols>
  <sheetData>
    <row r="1" spans="1:12" ht="33.75">
      <c r="A1" s="17"/>
      <c r="B1" s="108" t="s">
        <v>59</v>
      </c>
      <c r="D1" s="1"/>
      <c r="E1" s="1"/>
      <c r="F1" s="1"/>
      <c r="G1" s="1"/>
      <c r="H1" s="1"/>
      <c r="I1" s="1"/>
      <c r="J1" s="28"/>
      <c r="K1" s="28"/>
      <c r="L1" s="28"/>
    </row>
    <row r="2" spans="4:12" s="24" customFormat="1" ht="12.75">
      <c r="D2" s="25"/>
      <c r="E2" s="25"/>
      <c r="F2" s="25"/>
      <c r="G2" s="25"/>
      <c r="H2" s="25"/>
      <c r="I2" s="25"/>
      <c r="J2" s="29"/>
      <c r="K2" s="29"/>
      <c r="L2" s="29"/>
    </row>
    <row r="3" spans="4:12" s="24" customFormat="1" ht="15" customHeight="1">
      <c r="D3" s="25"/>
      <c r="E3" s="25"/>
      <c r="F3" s="25"/>
      <c r="G3" s="25"/>
      <c r="H3" s="25"/>
      <c r="I3" s="25"/>
      <c r="J3" s="29"/>
      <c r="K3" s="29"/>
      <c r="L3" s="29"/>
    </row>
    <row r="4" spans="4:12" s="24" customFormat="1" ht="13.5" thickBot="1">
      <c r="D4" s="25"/>
      <c r="E4" s="25"/>
      <c r="F4" s="25"/>
      <c r="G4" s="25"/>
      <c r="H4" s="25"/>
      <c r="I4" s="25"/>
      <c r="J4" s="29"/>
      <c r="K4" s="29"/>
      <c r="L4" s="29"/>
    </row>
    <row r="5" spans="1:15" ht="59.25" customHeight="1" thickBot="1">
      <c r="A5" s="17"/>
      <c r="D5" s="160" t="s">
        <v>89</v>
      </c>
      <c r="E5" s="161"/>
      <c r="F5" s="162"/>
      <c r="G5" s="169" t="s">
        <v>90</v>
      </c>
      <c r="H5" s="170"/>
      <c r="I5" s="171"/>
      <c r="J5" s="154" t="s">
        <v>91</v>
      </c>
      <c r="K5" s="155"/>
      <c r="L5" s="156"/>
      <c r="M5" s="154" t="s">
        <v>102</v>
      </c>
      <c r="N5" s="155"/>
      <c r="O5" s="156"/>
    </row>
    <row r="6" spans="1:15" ht="27.75" hidden="1" thickBot="1">
      <c r="A6" s="17"/>
      <c r="B6" t="s">
        <v>0</v>
      </c>
      <c r="D6" s="20">
        <v>1086000</v>
      </c>
      <c r="E6" s="12">
        <v>1086000</v>
      </c>
      <c r="F6" s="13"/>
      <c r="G6" s="20">
        <v>848000</v>
      </c>
      <c r="H6" s="12">
        <v>848000</v>
      </c>
      <c r="I6" s="13"/>
      <c r="J6" s="30">
        <v>238000</v>
      </c>
      <c r="K6" s="31">
        <v>238000</v>
      </c>
      <c r="L6" s="32"/>
      <c r="M6" s="30"/>
      <c r="N6" s="31"/>
      <c r="O6" s="32"/>
    </row>
    <row r="7" spans="1:15" ht="12.75" customHeight="1" hidden="1">
      <c r="A7" s="157" t="s">
        <v>3</v>
      </c>
      <c r="B7" s="2" t="s">
        <v>1</v>
      </c>
      <c r="C7" s="3" t="s">
        <v>2</v>
      </c>
      <c r="D7" s="18">
        <v>396309</v>
      </c>
      <c r="E7" s="4"/>
      <c r="F7" s="5"/>
      <c r="G7" s="18">
        <v>289236</v>
      </c>
      <c r="H7" s="4"/>
      <c r="I7" s="5"/>
      <c r="J7" s="33">
        <v>107073</v>
      </c>
      <c r="K7" s="34"/>
      <c r="L7" s="35"/>
      <c r="M7" s="172"/>
      <c r="N7" s="173"/>
      <c r="O7" s="174"/>
    </row>
    <row r="8" spans="1:15" ht="12.75" hidden="1">
      <c r="A8" s="158"/>
      <c r="B8" s="6" t="s">
        <v>4</v>
      </c>
      <c r="C8" s="7"/>
      <c r="D8" s="19">
        <v>416318</v>
      </c>
      <c r="E8" s="8"/>
      <c r="F8" s="9"/>
      <c r="G8" s="19">
        <v>307822</v>
      </c>
      <c r="H8" s="8"/>
      <c r="I8" s="9"/>
      <c r="J8" s="36">
        <v>108496</v>
      </c>
      <c r="K8" s="37"/>
      <c r="L8" s="38"/>
      <c r="M8" s="175"/>
      <c r="N8" s="176"/>
      <c r="O8" s="177"/>
    </row>
    <row r="9" spans="1:15" ht="12.75" hidden="1">
      <c r="A9" s="158"/>
      <c r="B9" s="14" t="s">
        <v>5</v>
      </c>
      <c r="C9" s="15"/>
      <c r="D9" s="22">
        <v>404760</v>
      </c>
      <c r="E9" s="16">
        <v>1217387</v>
      </c>
      <c r="F9" s="9"/>
      <c r="G9" s="22">
        <v>308196</v>
      </c>
      <c r="H9" s="16">
        <v>905254</v>
      </c>
      <c r="I9" s="9"/>
      <c r="J9" s="39">
        <v>96564</v>
      </c>
      <c r="K9" s="40">
        <v>312133</v>
      </c>
      <c r="L9" s="38"/>
      <c r="M9" s="175"/>
      <c r="N9" s="176"/>
      <c r="O9" s="177"/>
    </row>
    <row r="10" spans="1:15" ht="12.75" hidden="1">
      <c r="A10" s="158"/>
      <c r="B10" s="6" t="s">
        <v>6</v>
      </c>
      <c r="C10" s="7" t="s">
        <v>7</v>
      </c>
      <c r="D10" s="19">
        <v>407877</v>
      </c>
      <c r="E10" s="8"/>
      <c r="F10" s="9"/>
      <c r="G10" s="19">
        <v>304429</v>
      </c>
      <c r="H10" s="8"/>
      <c r="I10" s="9"/>
      <c r="J10" s="36">
        <v>103448</v>
      </c>
      <c r="K10" s="37"/>
      <c r="L10" s="38"/>
      <c r="M10" s="175"/>
      <c r="N10" s="176"/>
      <c r="O10" s="177"/>
    </row>
    <row r="11" spans="1:15" ht="12.75" hidden="1">
      <c r="A11" s="158"/>
      <c r="B11" s="6" t="s">
        <v>8</v>
      </c>
      <c r="C11" s="7"/>
      <c r="D11" s="19">
        <v>421772</v>
      </c>
      <c r="E11" s="8"/>
      <c r="F11" s="9"/>
      <c r="G11" s="19">
        <v>311246</v>
      </c>
      <c r="H11" s="8"/>
      <c r="I11" s="9"/>
      <c r="J11" s="36">
        <v>110526</v>
      </c>
      <c r="K11" s="37"/>
      <c r="L11" s="38"/>
      <c r="M11" s="175"/>
      <c r="N11" s="176"/>
      <c r="O11" s="177"/>
    </row>
    <row r="12" spans="1:15" ht="12.75" hidden="1">
      <c r="A12" s="158"/>
      <c r="B12" s="14" t="s">
        <v>9</v>
      </c>
      <c r="C12" s="15"/>
      <c r="D12" s="22">
        <v>395415</v>
      </c>
      <c r="E12" s="16">
        <v>1225064</v>
      </c>
      <c r="F12" s="9"/>
      <c r="G12" s="22">
        <v>290357</v>
      </c>
      <c r="H12" s="16">
        <v>906032</v>
      </c>
      <c r="I12" s="9"/>
      <c r="J12" s="39">
        <v>105058</v>
      </c>
      <c r="K12" s="40">
        <v>319032</v>
      </c>
      <c r="L12" s="38"/>
      <c r="M12" s="175"/>
      <c r="N12" s="176"/>
      <c r="O12" s="177"/>
    </row>
    <row r="13" spans="1:15" ht="12.75" hidden="1">
      <c r="A13" s="158"/>
      <c r="B13" s="6" t="s">
        <v>10</v>
      </c>
      <c r="C13" s="7" t="s">
        <v>11</v>
      </c>
      <c r="D13" s="19">
        <v>390715</v>
      </c>
      <c r="E13" s="8"/>
      <c r="F13" s="9"/>
      <c r="G13" s="19">
        <v>286199</v>
      </c>
      <c r="H13" s="8"/>
      <c r="I13" s="9"/>
      <c r="J13" s="36">
        <v>104516</v>
      </c>
      <c r="K13" s="37"/>
      <c r="L13" s="38"/>
      <c r="M13" s="175"/>
      <c r="N13" s="176"/>
      <c r="O13" s="177"/>
    </row>
    <row r="14" spans="1:15" ht="12.75" hidden="1">
      <c r="A14" s="158"/>
      <c r="B14" s="6" t="s">
        <v>12</v>
      </c>
      <c r="C14" s="7"/>
      <c r="D14" s="19">
        <v>389095</v>
      </c>
      <c r="E14" s="8"/>
      <c r="F14" s="9"/>
      <c r="G14" s="19">
        <v>290115</v>
      </c>
      <c r="H14" s="8"/>
      <c r="I14" s="9"/>
      <c r="J14" s="36">
        <v>98980</v>
      </c>
      <c r="K14" s="37"/>
      <c r="L14" s="38"/>
      <c r="M14" s="175"/>
      <c r="N14" s="176"/>
      <c r="O14" s="177"/>
    </row>
    <row r="15" spans="1:15" ht="12.75" hidden="1">
      <c r="A15" s="158"/>
      <c r="B15" s="14" t="s">
        <v>13</v>
      </c>
      <c r="C15" s="15"/>
      <c r="D15" s="22">
        <v>402729</v>
      </c>
      <c r="E15" s="16">
        <v>1182539</v>
      </c>
      <c r="F15" s="9"/>
      <c r="G15" s="22">
        <v>305054</v>
      </c>
      <c r="H15" s="16">
        <v>881368</v>
      </c>
      <c r="I15" s="9"/>
      <c r="J15" s="39">
        <v>97675</v>
      </c>
      <c r="K15" s="40">
        <v>301171</v>
      </c>
      <c r="L15" s="38"/>
      <c r="M15" s="175"/>
      <c r="N15" s="176"/>
      <c r="O15" s="177"/>
    </row>
    <row r="16" spans="1:15" ht="12.75" hidden="1">
      <c r="A16" s="158"/>
      <c r="B16" s="6" t="s">
        <v>14</v>
      </c>
      <c r="C16" s="7" t="s">
        <v>15</v>
      </c>
      <c r="D16" s="19">
        <v>411693</v>
      </c>
      <c r="E16" s="8"/>
      <c r="F16" s="9"/>
      <c r="G16" s="19">
        <v>318304</v>
      </c>
      <c r="H16" s="8"/>
      <c r="I16" s="9"/>
      <c r="J16" s="36">
        <v>93389</v>
      </c>
      <c r="K16" s="37"/>
      <c r="L16" s="38"/>
      <c r="M16" s="175"/>
      <c r="N16" s="176"/>
      <c r="O16" s="177"/>
    </row>
    <row r="17" spans="1:15" ht="12.75" hidden="1">
      <c r="A17" s="158"/>
      <c r="B17" s="6" t="s">
        <v>16</v>
      </c>
      <c r="C17" s="7"/>
      <c r="D17" s="19">
        <v>391962</v>
      </c>
      <c r="E17" s="8"/>
      <c r="F17" s="21"/>
      <c r="G17" s="19">
        <v>293891</v>
      </c>
      <c r="H17" s="8"/>
      <c r="I17" s="21"/>
      <c r="J17" s="36">
        <v>98071</v>
      </c>
      <c r="K17" s="37"/>
      <c r="L17" s="41"/>
      <c r="M17" s="175"/>
      <c r="N17" s="176"/>
      <c r="O17" s="177"/>
    </row>
    <row r="18" spans="1:15" ht="13.5" hidden="1" thickBot="1">
      <c r="A18" s="159"/>
      <c r="B18" s="10" t="s">
        <v>17</v>
      </c>
      <c r="C18" s="11"/>
      <c r="D18" s="20">
        <v>419820</v>
      </c>
      <c r="E18" s="12">
        <v>1223475</v>
      </c>
      <c r="F18" s="23">
        <v>4848465</v>
      </c>
      <c r="G18" s="20">
        <v>322542</v>
      </c>
      <c r="H18" s="12">
        <v>934737</v>
      </c>
      <c r="I18" s="23">
        <v>3627391</v>
      </c>
      <c r="J18" s="30">
        <v>97278</v>
      </c>
      <c r="K18" s="31">
        <v>288738</v>
      </c>
      <c r="L18" s="42">
        <v>1221074</v>
      </c>
      <c r="M18" s="175"/>
      <c r="N18" s="176"/>
      <c r="O18" s="177"/>
    </row>
    <row r="19" spans="1:15" ht="12.75" hidden="1">
      <c r="A19" s="157" t="s">
        <v>19</v>
      </c>
      <c r="B19" s="2" t="s">
        <v>1</v>
      </c>
      <c r="C19" s="3" t="s">
        <v>18</v>
      </c>
      <c r="D19" s="18">
        <v>408625</v>
      </c>
      <c r="E19" s="4"/>
      <c r="F19" s="5"/>
      <c r="G19" s="18">
        <v>303728</v>
      </c>
      <c r="H19" s="4"/>
      <c r="I19" s="5"/>
      <c r="J19" s="33">
        <v>104897</v>
      </c>
      <c r="K19" s="34"/>
      <c r="L19" s="35"/>
      <c r="M19" s="175"/>
      <c r="N19" s="176"/>
      <c r="O19" s="177"/>
    </row>
    <row r="20" spans="1:15" ht="12.75" hidden="1">
      <c r="A20" s="158"/>
      <c r="B20" s="6" t="s">
        <v>4</v>
      </c>
      <c r="C20" s="7"/>
      <c r="D20" s="19">
        <v>385265</v>
      </c>
      <c r="E20" s="8"/>
      <c r="F20" s="9"/>
      <c r="G20" s="19">
        <v>279492</v>
      </c>
      <c r="H20" s="8"/>
      <c r="I20" s="9"/>
      <c r="J20" s="36">
        <v>105773</v>
      </c>
      <c r="K20" s="37"/>
      <c r="L20" s="38"/>
      <c r="M20" s="175"/>
      <c r="N20" s="176"/>
      <c r="O20" s="177"/>
    </row>
    <row r="21" spans="1:15" ht="12.75" hidden="1">
      <c r="A21" s="158"/>
      <c r="B21" s="14" t="s">
        <v>5</v>
      </c>
      <c r="C21" s="15"/>
      <c r="D21" s="22">
        <v>398440</v>
      </c>
      <c r="E21" s="16">
        <v>1192330</v>
      </c>
      <c r="F21" s="9"/>
      <c r="G21" s="22">
        <v>293471</v>
      </c>
      <c r="H21" s="16">
        <v>876691</v>
      </c>
      <c r="I21" s="9"/>
      <c r="J21" s="39">
        <v>104969</v>
      </c>
      <c r="K21" s="40">
        <v>315639</v>
      </c>
      <c r="L21" s="38"/>
      <c r="M21" s="175"/>
      <c r="N21" s="176"/>
      <c r="O21" s="177"/>
    </row>
    <row r="22" spans="1:15" ht="12.75" hidden="1">
      <c r="A22" s="158"/>
      <c r="B22" s="6" t="s">
        <v>6</v>
      </c>
      <c r="C22" s="7" t="s">
        <v>20</v>
      </c>
      <c r="D22" s="19">
        <v>398298</v>
      </c>
      <c r="E22" s="8"/>
      <c r="F22" s="9"/>
      <c r="G22" s="19">
        <v>302327</v>
      </c>
      <c r="H22" s="8"/>
      <c r="I22" s="9"/>
      <c r="J22" s="36">
        <v>95971</v>
      </c>
      <c r="K22" s="37"/>
      <c r="L22" s="38"/>
      <c r="M22" s="175"/>
      <c r="N22" s="176"/>
      <c r="O22" s="177"/>
    </row>
    <row r="23" spans="1:15" ht="12.75" hidden="1">
      <c r="A23" s="158"/>
      <c r="B23" s="6" t="s">
        <v>8</v>
      </c>
      <c r="C23" s="7"/>
      <c r="D23" s="19">
        <v>372129</v>
      </c>
      <c r="E23" s="8"/>
      <c r="F23" s="9"/>
      <c r="G23" s="19">
        <v>312890</v>
      </c>
      <c r="H23" s="8"/>
      <c r="I23" s="9"/>
      <c r="J23" s="36">
        <v>59239</v>
      </c>
      <c r="K23" s="37"/>
      <c r="L23" s="38"/>
      <c r="M23" s="175"/>
      <c r="N23" s="176"/>
      <c r="O23" s="177"/>
    </row>
    <row r="24" spans="1:15" ht="12.75" hidden="1">
      <c r="A24" s="158"/>
      <c r="B24" s="14" t="s">
        <v>9</v>
      </c>
      <c r="C24" s="15"/>
      <c r="D24" s="22">
        <v>366301</v>
      </c>
      <c r="E24" s="16">
        <v>1136728</v>
      </c>
      <c r="F24" s="9"/>
      <c r="G24" s="22">
        <v>279762</v>
      </c>
      <c r="H24" s="16">
        <v>894979</v>
      </c>
      <c r="I24" s="9"/>
      <c r="J24" s="39">
        <v>86539</v>
      </c>
      <c r="K24" s="40">
        <v>241749</v>
      </c>
      <c r="L24" s="38"/>
      <c r="M24" s="175"/>
      <c r="N24" s="176"/>
      <c r="O24" s="177"/>
    </row>
    <row r="25" spans="1:15" ht="12.75" hidden="1">
      <c r="A25" s="158"/>
      <c r="B25" s="6" t="s">
        <v>10</v>
      </c>
      <c r="C25" s="7" t="s">
        <v>21</v>
      </c>
      <c r="D25" s="19">
        <v>426684</v>
      </c>
      <c r="E25" s="8"/>
      <c r="F25" s="9"/>
      <c r="G25" s="19">
        <v>323768</v>
      </c>
      <c r="H25" s="8"/>
      <c r="I25" s="9"/>
      <c r="J25" s="36">
        <v>102916</v>
      </c>
      <c r="K25" s="37"/>
      <c r="L25" s="38"/>
      <c r="M25" s="175"/>
      <c r="N25" s="176"/>
      <c r="O25" s="177"/>
    </row>
    <row r="26" spans="1:15" ht="12.75" hidden="1">
      <c r="A26" s="158"/>
      <c r="B26" s="6" t="s">
        <v>12</v>
      </c>
      <c r="C26" s="7"/>
      <c r="D26" s="19">
        <v>413214</v>
      </c>
      <c r="E26" s="8"/>
      <c r="F26" s="9"/>
      <c r="G26" s="19">
        <v>320823</v>
      </c>
      <c r="H26" s="8"/>
      <c r="I26" s="9"/>
      <c r="J26" s="36">
        <v>92391</v>
      </c>
      <c r="K26" s="37"/>
      <c r="L26" s="38"/>
      <c r="M26" s="175"/>
      <c r="N26" s="176"/>
      <c r="O26" s="177"/>
    </row>
    <row r="27" spans="1:15" ht="12.75" hidden="1">
      <c r="A27" s="158"/>
      <c r="B27" s="14" t="s">
        <v>13</v>
      </c>
      <c r="C27" s="15"/>
      <c r="D27" s="22">
        <v>380558</v>
      </c>
      <c r="E27" s="16">
        <v>1220456</v>
      </c>
      <c r="F27" s="9"/>
      <c r="G27" s="22">
        <v>305802</v>
      </c>
      <c r="H27" s="16">
        <v>950393</v>
      </c>
      <c r="I27" s="9"/>
      <c r="J27" s="39">
        <v>74756</v>
      </c>
      <c r="K27" s="40">
        <v>270063</v>
      </c>
      <c r="L27" s="38"/>
      <c r="M27" s="175"/>
      <c r="N27" s="176"/>
      <c r="O27" s="177"/>
    </row>
    <row r="28" spans="1:15" ht="12.75" hidden="1">
      <c r="A28" s="158"/>
      <c r="B28" s="6" t="s">
        <v>14</v>
      </c>
      <c r="C28" s="7" t="s">
        <v>22</v>
      </c>
      <c r="D28" s="19">
        <v>399103</v>
      </c>
      <c r="E28" s="8"/>
      <c r="F28" s="9"/>
      <c r="G28" s="19">
        <v>315883</v>
      </c>
      <c r="H28" s="8"/>
      <c r="I28" s="9"/>
      <c r="J28" s="36">
        <v>83220</v>
      </c>
      <c r="K28" s="37"/>
      <c r="L28" s="38"/>
      <c r="M28" s="175"/>
      <c r="N28" s="176"/>
      <c r="O28" s="177"/>
    </row>
    <row r="29" spans="1:15" ht="12.75" hidden="1">
      <c r="A29" s="158"/>
      <c r="B29" s="6" t="s">
        <v>16</v>
      </c>
      <c r="C29" s="7"/>
      <c r="D29" s="19">
        <v>362078</v>
      </c>
      <c r="E29" s="8"/>
      <c r="F29" s="21"/>
      <c r="G29" s="19">
        <v>278868</v>
      </c>
      <c r="H29" s="8"/>
      <c r="I29" s="21"/>
      <c r="J29" s="36">
        <v>83210</v>
      </c>
      <c r="K29" s="37"/>
      <c r="L29" s="41"/>
      <c r="M29" s="175"/>
      <c r="N29" s="176"/>
      <c r="O29" s="177"/>
    </row>
    <row r="30" spans="1:15" ht="13.5" hidden="1" thickBot="1">
      <c r="A30" s="159"/>
      <c r="B30" s="10" t="s">
        <v>17</v>
      </c>
      <c r="C30" s="11"/>
      <c r="D30" s="20">
        <v>381618</v>
      </c>
      <c r="E30" s="12">
        <v>1142799</v>
      </c>
      <c r="F30" s="23">
        <v>4692313</v>
      </c>
      <c r="G30" s="20">
        <v>319018</v>
      </c>
      <c r="H30" s="12">
        <v>913769</v>
      </c>
      <c r="I30" s="23">
        <v>3635832</v>
      </c>
      <c r="J30" s="30">
        <v>62600</v>
      </c>
      <c r="K30" s="31">
        <v>229030</v>
      </c>
      <c r="L30" s="42">
        <v>1056481</v>
      </c>
      <c r="M30" s="175"/>
      <c r="N30" s="176"/>
      <c r="O30" s="177"/>
    </row>
    <row r="31" spans="1:15" ht="12.75" hidden="1">
      <c r="A31" s="157" t="s">
        <v>73</v>
      </c>
      <c r="B31" s="2" t="s">
        <v>1</v>
      </c>
      <c r="C31" s="3" t="s">
        <v>74</v>
      </c>
      <c r="D31" s="18">
        <v>379791</v>
      </c>
      <c r="E31" s="4"/>
      <c r="F31" s="5"/>
      <c r="G31" s="18">
        <v>302191</v>
      </c>
      <c r="H31" s="4"/>
      <c r="I31" s="5"/>
      <c r="J31" s="33">
        <v>77600</v>
      </c>
      <c r="K31" s="34"/>
      <c r="L31" s="35"/>
      <c r="M31" s="175"/>
      <c r="N31" s="176"/>
      <c r="O31" s="177"/>
    </row>
    <row r="32" spans="1:15" ht="12.75" hidden="1">
      <c r="A32" s="158"/>
      <c r="B32" s="6" t="s">
        <v>4</v>
      </c>
      <c r="C32" s="7"/>
      <c r="D32" s="19">
        <v>405123</v>
      </c>
      <c r="E32" s="8"/>
      <c r="F32" s="9"/>
      <c r="G32" s="19">
        <v>314423</v>
      </c>
      <c r="H32" s="8"/>
      <c r="I32" s="9"/>
      <c r="J32" s="36">
        <v>90700</v>
      </c>
      <c r="K32" s="37"/>
      <c r="L32" s="38"/>
      <c r="M32" s="175"/>
      <c r="N32" s="176"/>
      <c r="O32" s="177"/>
    </row>
    <row r="33" spans="1:15" ht="12.75" hidden="1">
      <c r="A33" s="158"/>
      <c r="B33" s="14" t="s">
        <v>5</v>
      </c>
      <c r="C33" s="15"/>
      <c r="D33" s="22">
        <v>392482</v>
      </c>
      <c r="E33" s="16">
        <v>1177396</v>
      </c>
      <c r="F33" s="9"/>
      <c r="G33" s="22">
        <v>303682</v>
      </c>
      <c r="H33" s="16">
        <v>920296</v>
      </c>
      <c r="I33" s="9"/>
      <c r="J33" s="39">
        <v>88800</v>
      </c>
      <c r="K33" s="40">
        <v>257100</v>
      </c>
      <c r="L33" s="38"/>
      <c r="M33" s="175"/>
      <c r="N33" s="176"/>
      <c r="O33" s="177"/>
    </row>
    <row r="34" spans="1:15" ht="12.75" hidden="1">
      <c r="A34" s="158"/>
      <c r="B34" s="6" t="s">
        <v>6</v>
      </c>
      <c r="C34" s="7" t="s">
        <v>75</v>
      </c>
      <c r="D34" s="19">
        <v>398301</v>
      </c>
      <c r="E34" s="8"/>
      <c r="F34" s="9"/>
      <c r="G34" s="19">
        <v>309401</v>
      </c>
      <c r="H34" s="8"/>
      <c r="I34" s="9"/>
      <c r="J34" s="36">
        <v>88900</v>
      </c>
      <c r="K34" s="37"/>
      <c r="L34" s="38"/>
      <c r="M34" s="175"/>
      <c r="N34" s="176"/>
      <c r="O34" s="177"/>
    </row>
    <row r="35" spans="1:15" ht="12.75" hidden="1">
      <c r="A35" s="158"/>
      <c r="B35" s="6" t="s">
        <v>8</v>
      </c>
      <c r="C35" s="7"/>
      <c r="D35" s="19">
        <v>408304</v>
      </c>
      <c r="E35" s="8"/>
      <c r="F35" s="9"/>
      <c r="G35" s="19">
        <v>314304</v>
      </c>
      <c r="H35" s="8"/>
      <c r="I35" s="9"/>
      <c r="J35" s="36">
        <v>94000</v>
      </c>
      <c r="K35" s="37"/>
      <c r="L35" s="38"/>
      <c r="M35" s="175"/>
      <c r="N35" s="176"/>
      <c r="O35" s="177"/>
    </row>
    <row r="36" spans="1:15" ht="12.75" hidden="1">
      <c r="A36" s="158"/>
      <c r="B36" s="14" t="s">
        <v>9</v>
      </c>
      <c r="C36" s="15"/>
      <c r="D36" s="22">
        <v>401889</v>
      </c>
      <c r="E36" s="16">
        <v>1208494</v>
      </c>
      <c r="F36" s="9"/>
      <c r="G36" s="22">
        <v>309989</v>
      </c>
      <c r="H36" s="16">
        <v>933694</v>
      </c>
      <c r="I36" s="9"/>
      <c r="J36" s="39">
        <v>91900</v>
      </c>
      <c r="K36" s="40">
        <v>274800</v>
      </c>
      <c r="L36" s="38"/>
      <c r="M36" s="175"/>
      <c r="N36" s="176"/>
      <c r="O36" s="177"/>
    </row>
    <row r="37" spans="1:15" ht="12.75" hidden="1">
      <c r="A37" s="158"/>
      <c r="B37" s="6" t="s">
        <v>10</v>
      </c>
      <c r="C37" s="7" t="s">
        <v>76</v>
      </c>
      <c r="D37" s="19">
        <v>412449</v>
      </c>
      <c r="E37" s="8"/>
      <c r="F37" s="9"/>
      <c r="G37" s="19">
        <v>320049</v>
      </c>
      <c r="H37" s="8"/>
      <c r="I37" s="9"/>
      <c r="J37" s="36">
        <v>92400</v>
      </c>
      <c r="K37" s="37"/>
      <c r="L37" s="38"/>
      <c r="M37" s="175"/>
      <c r="N37" s="176"/>
      <c r="O37" s="177"/>
    </row>
    <row r="38" spans="1:15" ht="12.75" hidden="1">
      <c r="A38" s="158"/>
      <c r="B38" s="6" t="s">
        <v>12</v>
      </c>
      <c r="C38" s="7"/>
      <c r="D38" s="19">
        <v>406013</v>
      </c>
      <c r="E38" s="8"/>
      <c r="F38" s="9"/>
      <c r="G38" s="19">
        <v>310513</v>
      </c>
      <c r="H38" s="8"/>
      <c r="I38" s="9"/>
      <c r="J38" s="36">
        <v>95500</v>
      </c>
      <c r="K38" s="37"/>
      <c r="L38" s="38"/>
      <c r="M38" s="175"/>
      <c r="N38" s="176"/>
      <c r="O38" s="177"/>
    </row>
    <row r="39" spans="1:15" ht="12.75" hidden="1">
      <c r="A39" s="158"/>
      <c r="B39" s="14" t="s">
        <v>13</v>
      </c>
      <c r="C39" s="15"/>
      <c r="D39" s="22">
        <v>360241</v>
      </c>
      <c r="E39" s="16">
        <v>1178703</v>
      </c>
      <c r="F39" s="9"/>
      <c r="G39" s="22">
        <v>267441</v>
      </c>
      <c r="H39" s="16">
        <v>898003</v>
      </c>
      <c r="I39" s="9"/>
      <c r="J39" s="39">
        <v>92800</v>
      </c>
      <c r="K39" s="40">
        <v>280700</v>
      </c>
      <c r="L39" s="38"/>
      <c r="M39" s="175"/>
      <c r="N39" s="176"/>
      <c r="O39" s="177"/>
    </row>
    <row r="40" spans="1:15" ht="12.75" hidden="1">
      <c r="A40" s="158"/>
      <c r="B40" s="6" t="s">
        <v>14</v>
      </c>
      <c r="C40" s="7" t="s">
        <v>77</v>
      </c>
      <c r="D40" s="19">
        <v>387794</v>
      </c>
      <c r="E40" s="8"/>
      <c r="F40" s="9"/>
      <c r="G40" s="19">
        <v>302194</v>
      </c>
      <c r="H40" s="8"/>
      <c r="I40" s="9"/>
      <c r="J40" s="36">
        <v>85600</v>
      </c>
      <c r="K40" s="37"/>
      <c r="L40" s="38"/>
      <c r="M40" s="175"/>
      <c r="N40" s="176"/>
      <c r="O40" s="177"/>
    </row>
    <row r="41" spans="1:15" ht="12.75" hidden="1">
      <c r="A41" s="158"/>
      <c r="B41" s="6" t="s">
        <v>16</v>
      </c>
      <c r="C41" s="7"/>
      <c r="D41" s="19">
        <v>405088</v>
      </c>
      <c r="E41" s="8"/>
      <c r="F41" s="21"/>
      <c r="G41" s="19">
        <v>308588</v>
      </c>
      <c r="H41" s="8"/>
      <c r="I41" s="21"/>
      <c r="J41" s="36">
        <v>96500</v>
      </c>
      <c r="K41" s="37"/>
      <c r="L41" s="41"/>
      <c r="M41" s="175"/>
      <c r="N41" s="176"/>
      <c r="O41" s="177"/>
    </row>
    <row r="42" spans="1:15" ht="13.5" hidden="1" thickBot="1">
      <c r="A42" s="159"/>
      <c r="B42" s="10" t="s">
        <v>17</v>
      </c>
      <c r="C42" s="11"/>
      <c r="D42" s="20">
        <v>436397</v>
      </c>
      <c r="E42" s="12">
        <v>1229279</v>
      </c>
      <c r="F42" s="23">
        <f>SUM(D31:D42)</f>
        <v>4793872</v>
      </c>
      <c r="G42" s="20">
        <v>337097</v>
      </c>
      <c r="H42" s="12">
        <v>947879</v>
      </c>
      <c r="I42" s="23">
        <f>SUM(G31:G42)</f>
        <v>3699872</v>
      </c>
      <c r="J42" s="30">
        <v>99300</v>
      </c>
      <c r="K42" s="31">
        <v>281400</v>
      </c>
      <c r="L42" s="42">
        <f>SUM(J31:J42)</f>
        <v>1094000</v>
      </c>
      <c r="M42" s="175"/>
      <c r="N42" s="176"/>
      <c r="O42" s="177"/>
    </row>
    <row r="43" spans="1:15" ht="12.75" hidden="1">
      <c r="A43" s="157" t="s">
        <v>63</v>
      </c>
      <c r="B43" s="2" t="s">
        <v>1</v>
      </c>
      <c r="C43" s="3" t="s">
        <v>64</v>
      </c>
      <c r="D43" s="18">
        <v>429191</v>
      </c>
      <c r="E43" s="4"/>
      <c r="F43" s="5"/>
      <c r="G43" s="18">
        <v>327591</v>
      </c>
      <c r="H43" s="4"/>
      <c r="I43" s="5"/>
      <c r="J43" s="33">
        <v>101600</v>
      </c>
      <c r="K43" s="34"/>
      <c r="L43" s="35"/>
      <c r="M43" s="175"/>
      <c r="N43" s="176"/>
      <c r="O43" s="177"/>
    </row>
    <row r="44" spans="1:15" ht="12.75" hidden="1">
      <c r="A44" s="158"/>
      <c r="B44" s="6" t="s">
        <v>4</v>
      </c>
      <c r="C44" s="7"/>
      <c r="D44" s="19">
        <v>429227</v>
      </c>
      <c r="E44" s="8"/>
      <c r="F44" s="9"/>
      <c r="G44" s="19">
        <v>326627</v>
      </c>
      <c r="H44" s="8"/>
      <c r="I44" s="9"/>
      <c r="J44" s="36">
        <v>102600</v>
      </c>
      <c r="K44" s="37"/>
      <c r="L44" s="38"/>
      <c r="M44" s="175"/>
      <c r="N44" s="176"/>
      <c r="O44" s="177"/>
    </row>
    <row r="45" spans="1:15" ht="12.75" hidden="1">
      <c r="A45" s="158"/>
      <c r="B45" s="14" t="s">
        <v>5</v>
      </c>
      <c r="C45" s="15"/>
      <c r="D45" s="22">
        <v>444882</v>
      </c>
      <c r="E45" s="16">
        <v>1303300</v>
      </c>
      <c r="F45" s="9"/>
      <c r="G45" s="22">
        <v>343982</v>
      </c>
      <c r="H45" s="16">
        <v>998200</v>
      </c>
      <c r="I45" s="9"/>
      <c r="J45" s="39">
        <v>100900</v>
      </c>
      <c r="K45" s="40">
        <v>305100</v>
      </c>
      <c r="L45" s="38"/>
      <c r="M45" s="175"/>
      <c r="N45" s="176"/>
      <c r="O45" s="177"/>
    </row>
    <row r="46" spans="1:15" ht="12.75" hidden="1">
      <c r="A46" s="158"/>
      <c r="B46" s="6" t="s">
        <v>6</v>
      </c>
      <c r="C46" s="7" t="s">
        <v>65</v>
      </c>
      <c r="D46" s="19">
        <v>441202</v>
      </c>
      <c r="E46" s="8"/>
      <c r="F46" s="9"/>
      <c r="G46" s="19">
        <v>345402</v>
      </c>
      <c r="H46" s="8"/>
      <c r="I46" s="9"/>
      <c r="J46" s="36">
        <v>95800</v>
      </c>
      <c r="K46" s="37"/>
      <c r="L46" s="38"/>
      <c r="M46" s="175"/>
      <c r="N46" s="176"/>
      <c r="O46" s="177"/>
    </row>
    <row r="47" spans="1:15" ht="12.75" hidden="1">
      <c r="A47" s="158"/>
      <c r="B47" s="6" t="s">
        <v>8</v>
      </c>
      <c r="C47" s="7"/>
      <c r="D47" s="19">
        <v>447984</v>
      </c>
      <c r="E47" s="8"/>
      <c r="F47" s="9"/>
      <c r="G47" s="19">
        <v>341484</v>
      </c>
      <c r="H47" s="8"/>
      <c r="I47" s="9"/>
      <c r="J47" s="36">
        <v>106500</v>
      </c>
      <c r="K47" s="37"/>
      <c r="L47" s="38"/>
      <c r="M47" s="175"/>
      <c r="N47" s="176"/>
      <c r="O47" s="177"/>
    </row>
    <row r="48" spans="1:15" ht="12.75" hidden="1">
      <c r="A48" s="158"/>
      <c r="B48" s="14" t="s">
        <v>9</v>
      </c>
      <c r="C48" s="15"/>
      <c r="D48" s="22">
        <v>428885</v>
      </c>
      <c r="E48" s="16">
        <v>1318071</v>
      </c>
      <c r="F48" s="9"/>
      <c r="G48" s="22">
        <v>325885</v>
      </c>
      <c r="H48" s="16">
        <v>1012771</v>
      </c>
      <c r="I48" s="9"/>
      <c r="J48" s="39">
        <v>103000</v>
      </c>
      <c r="K48" s="40">
        <v>305300</v>
      </c>
      <c r="L48" s="38"/>
      <c r="M48" s="175"/>
      <c r="N48" s="176"/>
      <c r="O48" s="177"/>
    </row>
    <row r="49" spans="1:15" ht="12.75" hidden="1">
      <c r="A49" s="158"/>
      <c r="B49" s="6" t="s">
        <v>10</v>
      </c>
      <c r="C49" s="7" t="s">
        <v>66</v>
      </c>
      <c r="D49" s="19">
        <v>435346</v>
      </c>
      <c r="E49" s="8"/>
      <c r="F49" s="9"/>
      <c r="G49" s="19">
        <v>325346</v>
      </c>
      <c r="H49" s="8"/>
      <c r="I49" s="9"/>
      <c r="J49" s="36">
        <v>110000</v>
      </c>
      <c r="K49" s="37"/>
      <c r="L49" s="38"/>
      <c r="M49" s="175"/>
      <c r="N49" s="176"/>
      <c r="O49" s="177"/>
    </row>
    <row r="50" spans="1:15" ht="12.75" hidden="1">
      <c r="A50" s="158"/>
      <c r="B50" s="6" t="s">
        <v>12</v>
      </c>
      <c r="C50" s="7"/>
      <c r="D50" s="19">
        <v>443562</v>
      </c>
      <c r="E50" s="8"/>
      <c r="F50" s="9"/>
      <c r="G50" s="19">
        <v>337562</v>
      </c>
      <c r="H50" s="8"/>
      <c r="I50" s="9"/>
      <c r="J50" s="36">
        <v>106000</v>
      </c>
      <c r="K50" s="37"/>
      <c r="L50" s="38"/>
      <c r="M50" s="175"/>
      <c r="N50" s="176"/>
      <c r="O50" s="177"/>
    </row>
    <row r="51" spans="1:15" ht="12.75" hidden="1">
      <c r="A51" s="158"/>
      <c r="B51" s="14" t="s">
        <v>13</v>
      </c>
      <c r="C51" s="15"/>
      <c r="D51" s="22">
        <v>434418</v>
      </c>
      <c r="E51" s="16">
        <v>1313326</v>
      </c>
      <c r="F51" s="9"/>
      <c r="G51" s="22">
        <v>335418</v>
      </c>
      <c r="H51" s="16">
        <v>998326</v>
      </c>
      <c r="I51" s="9"/>
      <c r="J51" s="39">
        <v>99000</v>
      </c>
      <c r="K51" s="40">
        <v>315000</v>
      </c>
      <c r="L51" s="38"/>
      <c r="M51" s="175"/>
      <c r="N51" s="176"/>
      <c r="O51" s="177"/>
    </row>
    <row r="52" spans="1:15" ht="12.75" hidden="1">
      <c r="A52" s="158"/>
      <c r="B52" s="6" t="s">
        <v>14</v>
      </c>
      <c r="C52" s="7" t="s">
        <v>67</v>
      </c>
      <c r="D52" s="19">
        <v>460058</v>
      </c>
      <c r="E52" s="8"/>
      <c r="F52" s="9"/>
      <c r="G52" s="19">
        <v>347247</v>
      </c>
      <c r="H52" s="8"/>
      <c r="I52" s="9"/>
      <c r="J52" s="36">
        <v>112811</v>
      </c>
      <c r="K52" s="37"/>
      <c r="L52" s="38"/>
      <c r="M52" s="175"/>
      <c r="N52" s="176"/>
      <c r="O52" s="177"/>
    </row>
    <row r="53" spans="1:15" ht="12.75" hidden="1">
      <c r="A53" s="158"/>
      <c r="B53" s="6" t="s">
        <v>16</v>
      </c>
      <c r="C53" s="7"/>
      <c r="D53" s="19">
        <v>414872</v>
      </c>
      <c r="E53" s="8"/>
      <c r="F53" s="21"/>
      <c r="G53" s="19">
        <v>305430</v>
      </c>
      <c r="H53" s="8"/>
      <c r="I53" s="21"/>
      <c r="J53" s="36">
        <v>109442</v>
      </c>
      <c r="K53" s="37"/>
      <c r="L53" s="41"/>
      <c r="M53" s="175"/>
      <c r="N53" s="176"/>
      <c r="O53" s="177"/>
    </row>
    <row r="54" spans="1:15" ht="13.5" hidden="1" thickBot="1">
      <c r="A54" s="159"/>
      <c r="B54" s="10" t="s">
        <v>17</v>
      </c>
      <c r="C54" s="11"/>
      <c r="D54" s="20">
        <v>490617</v>
      </c>
      <c r="E54" s="12">
        <v>1365547</v>
      </c>
      <c r="F54" s="23">
        <f>SUM(D43:D54)</f>
        <v>5300244</v>
      </c>
      <c r="G54" s="20">
        <v>366227</v>
      </c>
      <c r="H54" s="12">
        <v>1018904</v>
      </c>
      <c r="I54" s="23">
        <f>SUM(G43:G54)</f>
        <v>4028201</v>
      </c>
      <c r="J54" s="30">
        <v>124390</v>
      </c>
      <c r="K54" s="31">
        <v>346643</v>
      </c>
      <c r="L54" s="42">
        <f>SUM(J43:J54)</f>
        <v>1272043</v>
      </c>
      <c r="M54" s="175"/>
      <c r="N54" s="176"/>
      <c r="O54" s="177"/>
    </row>
    <row r="55" spans="1:15" ht="12.75" hidden="1">
      <c r="A55" s="157" t="s">
        <v>68</v>
      </c>
      <c r="B55" s="2" t="s">
        <v>1</v>
      </c>
      <c r="C55" s="3" t="s">
        <v>69</v>
      </c>
      <c r="D55" s="18">
        <v>441777</v>
      </c>
      <c r="E55" s="4"/>
      <c r="F55" s="5"/>
      <c r="G55" s="18">
        <v>323263</v>
      </c>
      <c r="H55" s="4"/>
      <c r="I55" s="5"/>
      <c r="J55" s="33">
        <v>118514</v>
      </c>
      <c r="K55" s="34"/>
      <c r="L55" s="35"/>
      <c r="M55" s="175"/>
      <c r="N55" s="176"/>
      <c r="O55" s="177"/>
    </row>
    <row r="56" spans="1:15" ht="12.75" hidden="1">
      <c r="A56" s="158"/>
      <c r="B56" s="6" t="s">
        <v>4</v>
      </c>
      <c r="C56" s="7"/>
      <c r="D56" s="19">
        <v>486731</v>
      </c>
      <c r="E56" s="8"/>
      <c r="F56" s="9"/>
      <c r="G56" s="19">
        <v>359618</v>
      </c>
      <c r="H56" s="8"/>
      <c r="I56" s="9"/>
      <c r="J56" s="36">
        <v>127113</v>
      </c>
      <c r="K56" s="37"/>
      <c r="L56" s="38"/>
      <c r="M56" s="175"/>
      <c r="N56" s="176"/>
      <c r="O56" s="177"/>
    </row>
    <row r="57" spans="1:15" ht="12.75" hidden="1">
      <c r="A57" s="158"/>
      <c r="B57" s="14" t="s">
        <v>5</v>
      </c>
      <c r="C57" s="15"/>
      <c r="D57" s="22">
        <v>467099</v>
      </c>
      <c r="E57" s="16">
        <v>1395607</v>
      </c>
      <c r="F57" s="9"/>
      <c r="G57" s="22">
        <v>346630</v>
      </c>
      <c r="H57" s="16">
        <v>1029511</v>
      </c>
      <c r="I57" s="9"/>
      <c r="J57" s="39">
        <v>120469</v>
      </c>
      <c r="K57" s="40">
        <v>366096</v>
      </c>
      <c r="L57" s="38"/>
      <c r="M57" s="175"/>
      <c r="N57" s="176"/>
      <c r="O57" s="177"/>
    </row>
    <row r="58" spans="1:15" ht="12.75" hidden="1">
      <c r="A58" s="158"/>
      <c r="B58" s="6" t="s">
        <v>6</v>
      </c>
      <c r="C58" s="7" t="s">
        <v>70</v>
      </c>
      <c r="D58" s="19">
        <v>453133</v>
      </c>
      <c r="E58" s="8"/>
      <c r="F58" s="9"/>
      <c r="G58" s="19">
        <v>354583</v>
      </c>
      <c r="H58" s="8"/>
      <c r="I58" s="9"/>
      <c r="J58" s="36">
        <v>98550</v>
      </c>
      <c r="K58" s="37"/>
      <c r="L58" s="38"/>
      <c r="M58" s="175"/>
      <c r="N58" s="176"/>
      <c r="O58" s="177"/>
    </row>
    <row r="59" spans="1:15" ht="12.75" hidden="1">
      <c r="A59" s="158"/>
      <c r="B59" s="6" t="s">
        <v>8</v>
      </c>
      <c r="C59" s="7"/>
      <c r="D59" s="19">
        <v>400989</v>
      </c>
      <c r="E59" s="8"/>
      <c r="F59" s="9"/>
      <c r="G59" s="19">
        <v>334820</v>
      </c>
      <c r="H59" s="8"/>
      <c r="I59" s="9"/>
      <c r="J59" s="36">
        <v>66169</v>
      </c>
      <c r="K59" s="37"/>
      <c r="L59" s="38"/>
      <c r="M59" s="175"/>
      <c r="N59" s="176"/>
      <c r="O59" s="177"/>
    </row>
    <row r="60" spans="1:15" ht="12.75" hidden="1">
      <c r="A60" s="158"/>
      <c r="B60" s="14" t="s">
        <v>9</v>
      </c>
      <c r="C60" s="15"/>
      <c r="D60" s="22">
        <v>401135</v>
      </c>
      <c r="E60" s="16">
        <v>1255257</v>
      </c>
      <c r="F60" s="9"/>
      <c r="G60" s="22">
        <v>333983</v>
      </c>
      <c r="H60" s="16">
        <v>1023386</v>
      </c>
      <c r="I60" s="9"/>
      <c r="J60" s="39">
        <v>67152</v>
      </c>
      <c r="K60" s="40">
        <v>231871</v>
      </c>
      <c r="L60" s="38"/>
      <c r="M60" s="175"/>
      <c r="N60" s="176"/>
      <c r="O60" s="177"/>
    </row>
    <row r="61" spans="1:15" ht="12.75" hidden="1">
      <c r="A61" s="158"/>
      <c r="B61" s="6" t="s">
        <v>10</v>
      </c>
      <c r="C61" s="7" t="s">
        <v>71</v>
      </c>
      <c r="D61" s="19">
        <v>469951.6666666667</v>
      </c>
      <c r="E61" s="8"/>
      <c r="F61" s="9"/>
      <c r="G61" s="19">
        <v>361599</v>
      </c>
      <c r="H61" s="8"/>
      <c r="I61" s="9"/>
      <c r="J61" s="36">
        <v>108352.66666666667</v>
      </c>
      <c r="K61" s="37"/>
      <c r="L61" s="38"/>
      <c r="M61" s="175"/>
      <c r="N61" s="176"/>
      <c r="O61" s="177"/>
    </row>
    <row r="62" spans="1:15" ht="12.75" hidden="1">
      <c r="A62" s="158"/>
      <c r="B62" s="6" t="s">
        <v>12</v>
      </c>
      <c r="C62" s="7"/>
      <c r="D62" s="19">
        <v>462128.6666666667</v>
      </c>
      <c r="E62" s="8"/>
      <c r="F62" s="9"/>
      <c r="G62" s="19">
        <v>353776</v>
      </c>
      <c r="H62" s="8"/>
      <c r="I62" s="9"/>
      <c r="J62" s="36">
        <v>108352.66666666667</v>
      </c>
      <c r="K62" s="37"/>
      <c r="L62" s="38"/>
      <c r="M62" s="175"/>
      <c r="N62" s="176"/>
      <c r="O62" s="177"/>
    </row>
    <row r="63" spans="1:15" ht="12.75" hidden="1">
      <c r="A63" s="158"/>
      <c r="B63" s="14" t="s">
        <v>13</v>
      </c>
      <c r="C63" s="15"/>
      <c r="D63" s="22">
        <v>374799.6666666667</v>
      </c>
      <c r="E63" s="16">
        <v>1306880</v>
      </c>
      <c r="F63" s="9"/>
      <c r="G63" s="22">
        <v>266447</v>
      </c>
      <c r="H63" s="16">
        <v>981822</v>
      </c>
      <c r="I63" s="9"/>
      <c r="J63" s="39">
        <v>108352.66666666667</v>
      </c>
      <c r="K63" s="40">
        <v>325058</v>
      </c>
      <c r="L63" s="38"/>
      <c r="M63" s="175"/>
      <c r="N63" s="176"/>
      <c r="O63" s="177"/>
    </row>
    <row r="64" spans="1:15" ht="12.75" hidden="1">
      <c r="A64" s="158"/>
      <c r="B64" s="6" t="s">
        <v>14</v>
      </c>
      <c r="C64" s="7" t="s">
        <v>72</v>
      </c>
      <c r="D64" s="19">
        <v>479934.03</v>
      </c>
      <c r="E64" s="8"/>
      <c r="F64" s="9"/>
      <c r="G64" s="19">
        <v>369979.03</v>
      </c>
      <c r="H64" s="8"/>
      <c r="I64" s="9"/>
      <c r="J64" s="36">
        <v>109955</v>
      </c>
      <c r="K64" s="37"/>
      <c r="L64" s="38"/>
      <c r="M64" s="175"/>
      <c r="N64" s="176"/>
      <c r="O64" s="177"/>
    </row>
    <row r="65" spans="1:15" ht="12.75" hidden="1">
      <c r="A65" s="158"/>
      <c r="B65" s="6" t="s">
        <v>16</v>
      </c>
      <c r="C65" s="7"/>
      <c r="D65" s="19">
        <v>460727.71</v>
      </c>
      <c r="E65" s="8"/>
      <c r="F65" s="21"/>
      <c r="G65" s="19">
        <v>345659.71</v>
      </c>
      <c r="H65" s="8"/>
      <c r="I65" s="21"/>
      <c r="J65" s="36">
        <v>115068</v>
      </c>
      <c r="K65" s="37"/>
      <c r="L65" s="41"/>
      <c r="M65" s="175"/>
      <c r="N65" s="176"/>
      <c r="O65" s="177"/>
    </row>
    <row r="66" spans="1:15" ht="13.5" hidden="1" thickBot="1">
      <c r="A66" s="159"/>
      <c r="B66" s="10" t="s">
        <v>17</v>
      </c>
      <c r="C66" s="11"/>
      <c r="D66" s="20">
        <v>485397.75</v>
      </c>
      <c r="E66" s="12">
        <v>1426059.49</v>
      </c>
      <c r="F66" s="23">
        <f>SUM(D55:D66)</f>
        <v>5383803.489999999</v>
      </c>
      <c r="G66" s="20">
        <v>369371.75</v>
      </c>
      <c r="H66" s="12">
        <v>1085010.49</v>
      </c>
      <c r="I66" s="23">
        <f>SUM(G55:G66)</f>
        <v>4119729.49</v>
      </c>
      <c r="J66" s="30">
        <v>116026</v>
      </c>
      <c r="K66" s="31">
        <v>341049</v>
      </c>
      <c r="L66" s="42">
        <f>SUM(J55:J66)</f>
        <v>1264074</v>
      </c>
      <c r="M66" s="175"/>
      <c r="N66" s="176"/>
      <c r="O66" s="177"/>
    </row>
    <row r="67" spans="1:15" ht="12.75" hidden="1">
      <c r="A67" s="157" t="s">
        <v>78</v>
      </c>
      <c r="B67" s="2" t="s">
        <v>1</v>
      </c>
      <c r="C67" s="3" t="s">
        <v>79</v>
      </c>
      <c r="D67" s="18">
        <v>471791.75</v>
      </c>
      <c r="E67" s="4"/>
      <c r="F67" s="5"/>
      <c r="G67" s="18">
        <v>362535.75</v>
      </c>
      <c r="H67" s="4"/>
      <c r="I67" s="5"/>
      <c r="J67" s="33">
        <v>109256</v>
      </c>
      <c r="K67" s="34"/>
      <c r="L67" s="35"/>
      <c r="M67" s="175"/>
      <c r="N67" s="176"/>
      <c r="O67" s="177"/>
    </row>
    <row r="68" spans="1:15" ht="12.75" hidden="1">
      <c r="A68" s="158"/>
      <c r="B68" s="6" t="s">
        <v>4</v>
      </c>
      <c r="C68" s="7"/>
      <c r="D68" s="19">
        <v>514748.84</v>
      </c>
      <c r="E68" s="8"/>
      <c r="F68" s="9"/>
      <c r="G68" s="19">
        <v>391923.84</v>
      </c>
      <c r="H68" s="8"/>
      <c r="I68" s="9"/>
      <c r="J68" s="36">
        <v>122825</v>
      </c>
      <c r="K68" s="37"/>
      <c r="L68" s="38"/>
      <c r="M68" s="175"/>
      <c r="N68" s="176"/>
      <c r="O68" s="177"/>
    </row>
    <row r="69" spans="1:15" ht="12.75" hidden="1">
      <c r="A69" s="158"/>
      <c r="B69" s="14" t="s">
        <v>5</v>
      </c>
      <c r="C69" s="15"/>
      <c r="D69" s="22">
        <v>465585.33</v>
      </c>
      <c r="E69" s="16">
        <v>1452125.92</v>
      </c>
      <c r="F69" s="9"/>
      <c r="G69" s="22">
        <v>360480.33</v>
      </c>
      <c r="H69" s="16">
        <v>1114939.92</v>
      </c>
      <c r="I69" s="9"/>
      <c r="J69" s="39">
        <v>105105</v>
      </c>
      <c r="K69" s="40">
        <v>337186</v>
      </c>
      <c r="L69" s="38"/>
      <c r="M69" s="175"/>
      <c r="N69" s="176"/>
      <c r="O69" s="177"/>
    </row>
    <row r="70" spans="1:15" ht="12.75" hidden="1">
      <c r="A70" s="158"/>
      <c r="B70" s="6" t="s">
        <v>6</v>
      </c>
      <c r="C70" s="7" t="s">
        <v>80</v>
      </c>
      <c r="D70" s="19">
        <v>476299.92</v>
      </c>
      <c r="E70" s="8"/>
      <c r="F70" s="9"/>
      <c r="G70" s="19">
        <v>393706.92</v>
      </c>
      <c r="H70" s="8"/>
      <c r="I70" s="9"/>
      <c r="J70" s="36">
        <v>82593</v>
      </c>
      <c r="K70" s="37"/>
      <c r="L70" s="38"/>
      <c r="M70" s="175"/>
      <c r="N70" s="176"/>
      <c r="O70" s="177"/>
    </row>
    <row r="71" spans="1:15" ht="12.75" hidden="1">
      <c r="A71" s="158"/>
      <c r="B71" s="6" t="s">
        <v>8</v>
      </c>
      <c r="C71" s="7"/>
      <c r="D71" s="19">
        <v>434462.26</v>
      </c>
      <c r="E71" s="8"/>
      <c r="F71" s="9"/>
      <c r="G71" s="19">
        <v>358207.26</v>
      </c>
      <c r="H71" s="8"/>
      <c r="I71" s="9"/>
      <c r="J71" s="36">
        <v>76255</v>
      </c>
      <c r="K71" s="37"/>
      <c r="L71" s="38"/>
      <c r="M71" s="175"/>
      <c r="N71" s="176"/>
      <c r="O71" s="177"/>
    </row>
    <row r="72" spans="1:15" ht="12.75" hidden="1">
      <c r="A72" s="158"/>
      <c r="B72" s="14" t="s">
        <v>9</v>
      </c>
      <c r="C72" s="15"/>
      <c r="D72" s="22">
        <v>432625.85</v>
      </c>
      <c r="E72" s="16">
        <v>1343388.03</v>
      </c>
      <c r="F72" s="9"/>
      <c r="G72" s="22">
        <v>359028.85</v>
      </c>
      <c r="H72" s="16">
        <v>1110943.03</v>
      </c>
      <c r="I72" s="9"/>
      <c r="J72" s="39">
        <v>73597</v>
      </c>
      <c r="K72" s="40">
        <v>232445</v>
      </c>
      <c r="L72" s="38"/>
      <c r="M72" s="175"/>
      <c r="N72" s="176"/>
      <c r="O72" s="177"/>
    </row>
    <row r="73" spans="1:15" ht="12.75" hidden="1">
      <c r="A73" s="158"/>
      <c r="B73" s="6" t="s">
        <v>10</v>
      </c>
      <c r="C73" s="7" t="s">
        <v>81</v>
      </c>
      <c r="D73" s="19">
        <v>471076.39</v>
      </c>
      <c r="E73" s="8"/>
      <c r="F73" s="9"/>
      <c r="G73" s="19">
        <v>357289.39</v>
      </c>
      <c r="H73" s="8"/>
      <c r="I73" s="9"/>
      <c r="J73" s="36">
        <v>113787</v>
      </c>
      <c r="K73" s="37"/>
      <c r="L73" s="38"/>
      <c r="M73" s="175"/>
      <c r="N73" s="176"/>
      <c r="O73" s="177"/>
    </row>
    <row r="74" spans="1:15" ht="12.75" hidden="1">
      <c r="A74" s="158"/>
      <c r="B74" s="6" t="s">
        <v>12</v>
      </c>
      <c r="C74" s="7"/>
      <c r="D74" s="19">
        <v>485491.96</v>
      </c>
      <c r="E74" s="8"/>
      <c r="F74" s="9"/>
      <c r="G74" s="19">
        <v>368043.96</v>
      </c>
      <c r="H74" s="8"/>
      <c r="I74" s="9"/>
      <c r="J74" s="36">
        <v>117448</v>
      </c>
      <c r="K74" s="37"/>
      <c r="L74" s="38"/>
      <c r="M74" s="175"/>
      <c r="N74" s="176"/>
      <c r="O74" s="177"/>
    </row>
    <row r="75" spans="1:15" ht="12.75" hidden="1">
      <c r="A75" s="158"/>
      <c r="B75" s="14" t="s">
        <v>13</v>
      </c>
      <c r="C75" s="15"/>
      <c r="D75" s="22">
        <v>477831.51</v>
      </c>
      <c r="E75" s="16">
        <v>1434399.86</v>
      </c>
      <c r="F75" s="9"/>
      <c r="G75" s="22">
        <v>354960.51</v>
      </c>
      <c r="H75" s="16">
        <v>1080293.86</v>
      </c>
      <c r="I75" s="9"/>
      <c r="J75" s="39">
        <v>122871</v>
      </c>
      <c r="K75" s="40">
        <v>354106</v>
      </c>
      <c r="L75" s="38"/>
      <c r="M75" s="175"/>
      <c r="N75" s="176"/>
      <c r="O75" s="177"/>
    </row>
    <row r="76" spans="1:15" ht="12.75" hidden="1">
      <c r="A76" s="158"/>
      <c r="B76" s="6" t="s">
        <v>14</v>
      </c>
      <c r="C76" s="7" t="s">
        <v>82</v>
      </c>
      <c r="D76" s="19">
        <v>493042.26</v>
      </c>
      <c r="E76" s="8"/>
      <c r="F76" s="9"/>
      <c r="G76" s="19">
        <v>374027.26</v>
      </c>
      <c r="H76" s="8"/>
      <c r="I76" s="9"/>
      <c r="J76" s="36">
        <v>119015</v>
      </c>
      <c r="K76" s="37"/>
      <c r="L76" s="38"/>
      <c r="M76" s="175"/>
      <c r="N76" s="176"/>
      <c r="O76" s="177"/>
    </row>
    <row r="77" spans="1:15" ht="12.75" hidden="1">
      <c r="A77" s="158"/>
      <c r="B77" s="6" t="s">
        <v>16</v>
      </c>
      <c r="C77" s="7"/>
      <c r="D77" s="19">
        <v>465417.47</v>
      </c>
      <c r="E77" s="8"/>
      <c r="F77" s="21"/>
      <c r="G77" s="19">
        <v>345910.47</v>
      </c>
      <c r="H77" s="8"/>
      <c r="I77" s="21"/>
      <c r="J77" s="36">
        <v>119507</v>
      </c>
      <c r="K77" s="37"/>
      <c r="L77" s="41"/>
      <c r="M77" s="175"/>
      <c r="N77" s="176"/>
      <c r="O77" s="177"/>
    </row>
    <row r="78" spans="1:15" ht="13.5" hidden="1" thickBot="1">
      <c r="A78" s="159"/>
      <c r="B78" s="10" t="s">
        <v>17</v>
      </c>
      <c r="C78" s="11"/>
      <c r="D78" s="20">
        <v>509582.68</v>
      </c>
      <c r="E78" s="12">
        <v>1468042.41</v>
      </c>
      <c r="F78" s="23">
        <f>SUM(D67:D78)</f>
        <v>5697956.22</v>
      </c>
      <c r="G78" s="20">
        <v>391462.68</v>
      </c>
      <c r="H78" s="12">
        <v>1111400.41</v>
      </c>
      <c r="I78" s="23">
        <f>SUM(G67:G78)</f>
        <v>4417577.22</v>
      </c>
      <c r="J78" s="30">
        <v>118120</v>
      </c>
      <c r="K78" s="31">
        <v>356642</v>
      </c>
      <c r="L78" s="42">
        <f>SUM(J67:J78)</f>
        <v>1280379</v>
      </c>
      <c r="M78" s="175"/>
      <c r="N78" s="176"/>
      <c r="O78" s="177"/>
    </row>
    <row r="79" spans="1:15" ht="12.75" hidden="1">
      <c r="A79" s="163" t="s">
        <v>37</v>
      </c>
      <c r="B79" s="2" t="s">
        <v>1</v>
      </c>
      <c r="C79" s="3" t="s">
        <v>23</v>
      </c>
      <c r="D79" s="18">
        <v>479414.42</v>
      </c>
      <c r="E79" s="4"/>
      <c r="F79" s="5"/>
      <c r="G79" s="18">
        <v>361555.42</v>
      </c>
      <c r="H79" s="4"/>
      <c r="I79" s="5"/>
      <c r="J79" s="33">
        <v>117859</v>
      </c>
      <c r="K79" s="34"/>
      <c r="L79" s="35"/>
      <c r="M79" s="175"/>
      <c r="N79" s="176"/>
      <c r="O79" s="177"/>
    </row>
    <row r="80" spans="1:15" ht="12.75" hidden="1">
      <c r="A80" s="164"/>
      <c r="B80" s="6" t="s">
        <v>4</v>
      </c>
      <c r="C80" s="7"/>
      <c r="D80" s="19">
        <v>482576.56</v>
      </c>
      <c r="E80" s="8"/>
      <c r="F80" s="9"/>
      <c r="G80" s="19">
        <v>390044.56</v>
      </c>
      <c r="H80" s="8"/>
      <c r="I80" s="9"/>
      <c r="J80" s="36">
        <v>92532</v>
      </c>
      <c r="K80" s="37"/>
      <c r="L80" s="38"/>
      <c r="M80" s="175"/>
      <c r="N80" s="176"/>
      <c r="O80" s="177"/>
    </row>
    <row r="81" spans="1:15" ht="12.75" hidden="1">
      <c r="A81" s="164"/>
      <c r="B81" s="14" t="s">
        <v>5</v>
      </c>
      <c r="C81" s="15"/>
      <c r="D81" s="22">
        <v>466277.84</v>
      </c>
      <c r="E81" s="16">
        <v>1428268.82</v>
      </c>
      <c r="F81" s="9"/>
      <c r="G81" s="22">
        <v>350898.84</v>
      </c>
      <c r="H81" s="16">
        <v>1102498.82</v>
      </c>
      <c r="I81" s="9"/>
      <c r="J81" s="39">
        <v>115379</v>
      </c>
      <c r="K81" s="40">
        <v>325770</v>
      </c>
      <c r="L81" s="38"/>
      <c r="M81" s="175"/>
      <c r="N81" s="176"/>
      <c r="O81" s="177"/>
    </row>
    <row r="82" spans="1:15" ht="12.75" hidden="1">
      <c r="A82" s="164"/>
      <c r="B82" s="6" t="s">
        <v>6</v>
      </c>
      <c r="C82" s="7" t="s">
        <v>24</v>
      </c>
      <c r="D82" s="19">
        <v>449016.45</v>
      </c>
      <c r="E82" s="8"/>
      <c r="F82" s="9"/>
      <c r="G82" s="19">
        <v>332439.45</v>
      </c>
      <c r="H82" s="8"/>
      <c r="I82" s="9"/>
      <c r="J82" s="36">
        <v>116577</v>
      </c>
      <c r="K82" s="37"/>
      <c r="L82" s="38"/>
      <c r="M82" s="175"/>
      <c r="N82" s="176"/>
      <c r="O82" s="177"/>
    </row>
    <row r="83" spans="1:15" ht="12.75" hidden="1">
      <c r="A83" s="164"/>
      <c r="B83" s="6" t="s">
        <v>8</v>
      </c>
      <c r="C83" s="7"/>
      <c r="D83" s="19">
        <v>497241.9</v>
      </c>
      <c r="E83" s="8"/>
      <c r="F83" s="9"/>
      <c r="G83" s="19">
        <v>384870.9</v>
      </c>
      <c r="H83" s="8"/>
      <c r="I83" s="9"/>
      <c r="J83" s="36">
        <v>112371</v>
      </c>
      <c r="K83" s="37"/>
      <c r="L83" s="38"/>
      <c r="M83" s="175"/>
      <c r="N83" s="176"/>
      <c r="O83" s="177"/>
    </row>
    <row r="84" spans="1:15" ht="12.75" hidden="1">
      <c r="A84" s="164"/>
      <c r="B84" s="14" t="s">
        <v>9</v>
      </c>
      <c r="C84" s="15"/>
      <c r="D84" s="22">
        <v>462809.89</v>
      </c>
      <c r="E84" s="16">
        <v>1409068.24</v>
      </c>
      <c r="F84" s="9"/>
      <c r="G84" s="22">
        <v>339827.89</v>
      </c>
      <c r="H84" s="16">
        <v>1057138.24</v>
      </c>
      <c r="I84" s="9"/>
      <c r="J84" s="39">
        <v>122982</v>
      </c>
      <c r="K84" s="40">
        <v>351930</v>
      </c>
      <c r="L84" s="38"/>
      <c r="M84" s="175"/>
      <c r="N84" s="176"/>
      <c r="O84" s="177"/>
    </row>
    <row r="85" spans="1:15" ht="12.75" hidden="1">
      <c r="A85" s="164"/>
      <c r="B85" s="6" t="s">
        <v>10</v>
      </c>
      <c r="C85" s="7" t="s">
        <v>25</v>
      </c>
      <c r="D85" s="19">
        <v>507154.24</v>
      </c>
      <c r="E85" s="8"/>
      <c r="F85" s="9"/>
      <c r="G85" s="19">
        <v>395746.24</v>
      </c>
      <c r="H85" s="8"/>
      <c r="I85" s="9"/>
      <c r="J85" s="36">
        <v>111408</v>
      </c>
      <c r="K85" s="37"/>
      <c r="L85" s="38"/>
      <c r="M85" s="175"/>
      <c r="N85" s="176"/>
      <c r="O85" s="177"/>
    </row>
    <row r="86" spans="1:15" ht="12.75" hidden="1">
      <c r="A86" s="164"/>
      <c r="B86" s="6" t="s">
        <v>12</v>
      </c>
      <c r="C86" s="7"/>
      <c r="D86" s="19">
        <v>447393.24</v>
      </c>
      <c r="E86" s="8"/>
      <c r="F86" s="9"/>
      <c r="G86" s="19">
        <v>331801.24</v>
      </c>
      <c r="H86" s="8"/>
      <c r="I86" s="9"/>
      <c r="J86" s="36">
        <v>115592</v>
      </c>
      <c r="K86" s="37"/>
      <c r="L86" s="38"/>
      <c r="M86" s="175"/>
      <c r="N86" s="176"/>
      <c r="O86" s="177"/>
    </row>
    <row r="87" spans="1:15" ht="12.75" hidden="1">
      <c r="A87" s="164"/>
      <c r="B87" s="14" t="s">
        <v>13</v>
      </c>
      <c r="C87" s="15"/>
      <c r="D87" s="22">
        <v>446710.16</v>
      </c>
      <c r="E87" s="16">
        <v>1401257.64</v>
      </c>
      <c r="F87" s="9"/>
      <c r="G87" s="22">
        <v>325186.16</v>
      </c>
      <c r="H87" s="16">
        <v>1052733.64</v>
      </c>
      <c r="I87" s="9"/>
      <c r="J87" s="39">
        <v>121524</v>
      </c>
      <c r="K87" s="40">
        <v>348524</v>
      </c>
      <c r="L87" s="38"/>
      <c r="M87" s="175"/>
      <c r="N87" s="176"/>
      <c r="O87" s="177"/>
    </row>
    <row r="88" spans="1:15" ht="12.75" hidden="1">
      <c r="A88" s="164"/>
      <c r="B88" s="6" t="s">
        <v>14</v>
      </c>
      <c r="C88" s="7" t="s">
        <v>26</v>
      </c>
      <c r="D88" s="19">
        <v>501714.55</v>
      </c>
      <c r="E88" s="8"/>
      <c r="F88" s="9"/>
      <c r="G88" s="19">
        <v>388476.55</v>
      </c>
      <c r="H88" s="8"/>
      <c r="I88" s="9"/>
      <c r="J88" s="36">
        <v>113238</v>
      </c>
      <c r="K88" s="37"/>
      <c r="L88" s="38"/>
      <c r="M88" s="175"/>
      <c r="N88" s="176"/>
      <c r="O88" s="177"/>
    </row>
    <row r="89" spans="1:15" ht="12.75" hidden="1">
      <c r="A89" s="164"/>
      <c r="B89" s="6" t="s">
        <v>16</v>
      </c>
      <c r="C89" s="7"/>
      <c r="D89" s="19">
        <v>484591.2</v>
      </c>
      <c r="E89" s="8"/>
      <c r="F89" s="21"/>
      <c r="G89" s="19">
        <v>371722.2</v>
      </c>
      <c r="H89" s="8"/>
      <c r="I89" s="21"/>
      <c r="J89" s="36">
        <v>112869</v>
      </c>
      <c r="K89" s="37"/>
      <c r="L89" s="41"/>
      <c r="M89" s="175"/>
      <c r="N89" s="176"/>
      <c r="O89" s="177"/>
    </row>
    <row r="90" spans="1:15" ht="13.5" hidden="1" thickBot="1">
      <c r="A90" s="165"/>
      <c r="B90" s="10" t="s">
        <v>17</v>
      </c>
      <c r="C90" s="11"/>
      <c r="D90" s="20">
        <v>543913.57</v>
      </c>
      <c r="E90" s="12">
        <v>1530219.32</v>
      </c>
      <c r="F90" s="23">
        <f>SUM(D79:D90)</f>
        <v>5768814.0200000005</v>
      </c>
      <c r="G90" s="20">
        <v>413962.57</v>
      </c>
      <c r="H90" s="12">
        <v>1174161.32</v>
      </c>
      <c r="I90" s="23">
        <f>SUM(G79:G90)</f>
        <v>4386532.0200000005</v>
      </c>
      <c r="J90" s="30">
        <v>129951</v>
      </c>
      <c r="K90" s="31">
        <v>356058</v>
      </c>
      <c r="L90" s="42">
        <f>SUM(J79:J90)</f>
        <v>1382282</v>
      </c>
      <c r="M90" s="175"/>
      <c r="N90" s="176"/>
      <c r="O90" s="177"/>
    </row>
    <row r="91" spans="1:15" ht="12.75" hidden="1">
      <c r="A91" s="157" t="s">
        <v>38</v>
      </c>
      <c r="B91" s="2" t="s">
        <v>1</v>
      </c>
      <c r="C91" s="3" t="s">
        <v>27</v>
      </c>
      <c r="D91" s="18">
        <v>503294.61</v>
      </c>
      <c r="E91" s="4"/>
      <c r="F91" s="5"/>
      <c r="G91" s="18">
        <v>389161.61</v>
      </c>
      <c r="H91" s="4"/>
      <c r="I91" s="5"/>
      <c r="J91" s="33">
        <v>114133</v>
      </c>
      <c r="K91" s="34"/>
      <c r="L91" s="35"/>
      <c r="M91" s="175"/>
      <c r="N91" s="176"/>
      <c r="O91" s="177"/>
    </row>
    <row r="92" spans="1:15" ht="12.75" hidden="1">
      <c r="A92" s="158"/>
      <c r="B92" s="6" t="s">
        <v>4</v>
      </c>
      <c r="C92" s="7"/>
      <c r="D92" s="19">
        <v>511275.36</v>
      </c>
      <c r="E92" s="8"/>
      <c r="F92" s="9"/>
      <c r="G92" s="19">
        <v>391290.36</v>
      </c>
      <c r="H92" s="8"/>
      <c r="I92" s="9"/>
      <c r="J92" s="36">
        <v>119985</v>
      </c>
      <c r="K92" s="37"/>
      <c r="L92" s="38"/>
      <c r="M92" s="175"/>
      <c r="N92" s="176"/>
      <c r="O92" s="177"/>
    </row>
    <row r="93" spans="1:15" ht="12.75" hidden="1">
      <c r="A93" s="158"/>
      <c r="B93" s="14" t="s">
        <v>5</v>
      </c>
      <c r="C93" s="15"/>
      <c r="D93" s="22">
        <v>531048.15</v>
      </c>
      <c r="E93" s="16">
        <v>1545618.12</v>
      </c>
      <c r="F93" s="9"/>
      <c r="G93" s="22">
        <v>405816.15</v>
      </c>
      <c r="H93" s="16">
        <v>1186268.12</v>
      </c>
      <c r="I93" s="9"/>
      <c r="J93" s="39">
        <v>125232</v>
      </c>
      <c r="K93" s="40">
        <v>359350</v>
      </c>
      <c r="L93" s="38"/>
      <c r="M93" s="175"/>
      <c r="N93" s="176"/>
      <c r="O93" s="177"/>
    </row>
    <row r="94" spans="1:15" ht="12.75" hidden="1">
      <c r="A94" s="158"/>
      <c r="B94" s="6" t="s">
        <v>6</v>
      </c>
      <c r="C94" s="7" t="s">
        <v>28</v>
      </c>
      <c r="D94" s="19">
        <v>459495.16</v>
      </c>
      <c r="E94" s="8"/>
      <c r="F94" s="9"/>
      <c r="G94" s="19">
        <v>355986.16</v>
      </c>
      <c r="H94" s="8"/>
      <c r="I94" s="9"/>
      <c r="J94" s="36">
        <v>103509</v>
      </c>
      <c r="K94" s="37"/>
      <c r="L94" s="38"/>
      <c r="M94" s="175"/>
      <c r="N94" s="176"/>
      <c r="O94" s="177"/>
    </row>
    <row r="95" spans="1:15" ht="12.75" hidden="1">
      <c r="A95" s="158"/>
      <c r="B95" s="6" t="s">
        <v>8</v>
      </c>
      <c r="C95" s="7"/>
      <c r="D95" s="19">
        <v>429069.17</v>
      </c>
      <c r="E95" s="8"/>
      <c r="F95" s="9"/>
      <c r="G95" s="19">
        <v>312200.17</v>
      </c>
      <c r="H95" s="8"/>
      <c r="I95" s="9"/>
      <c r="J95" s="36">
        <v>116869</v>
      </c>
      <c r="K95" s="37"/>
      <c r="L95" s="38"/>
      <c r="M95" s="175"/>
      <c r="N95" s="176"/>
      <c r="O95" s="177"/>
    </row>
    <row r="96" spans="1:15" ht="12.75" hidden="1">
      <c r="A96" s="158"/>
      <c r="B96" s="14" t="s">
        <v>9</v>
      </c>
      <c r="C96" s="15"/>
      <c r="D96" s="22">
        <v>420828.73</v>
      </c>
      <c r="E96" s="16">
        <v>1309393.06</v>
      </c>
      <c r="F96" s="9"/>
      <c r="G96" s="22">
        <v>293594.73</v>
      </c>
      <c r="H96" s="16">
        <v>961781.06</v>
      </c>
      <c r="I96" s="9"/>
      <c r="J96" s="39">
        <v>127234</v>
      </c>
      <c r="K96" s="40">
        <v>347612</v>
      </c>
      <c r="L96" s="38"/>
      <c r="M96" s="175"/>
      <c r="N96" s="176"/>
      <c r="O96" s="177"/>
    </row>
    <row r="97" spans="1:15" ht="12.75" hidden="1">
      <c r="A97" s="158"/>
      <c r="B97" s="6" t="s">
        <v>10</v>
      </c>
      <c r="C97" s="7" t="s">
        <v>29</v>
      </c>
      <c r="D97" s="19">
        <v>394917.29</v>
      </c>
      <c r="E97" s="8"/>
      <c r="F97" s="9"/>
      <c r="G97" s="19">
        <v>270622.29</v>
      </c>
      <c r="H97" s="8"/>
      <c r="I97" s="9"/>
      <c r="J97" s="36">
        <v>124295</v>
      </c>
      <c r="K97" s="37"/>
      <c r="L97" s="38"/>
      <c r="M97" s="175"/>
      <c r="N97" s="176"/>
      <c r="O97" s="177"/>
    </row>
    <row r="98" spans="1:15" ht="12.75" hidden="1">
      <c r="A98" s="158"/>
      <c r="B98" s="6" t="s">
        <v>12</v>
      </c>
      <c r="C98" s="7"/>
      <c r="D98" s="19">
        <v>567771.23</v>
      </c>
      <c r="E98" s="8"/>
      <c r="F98" s="9"/>
      <c r="G98" s="19">
        <v>440535.23</v>
      </c>
      <c r="H98" s="8"/>
      <c r="I98" s="9"/>
      <c r="J98" s="36">
        <v>127236</v>
      </c>
      <c r="K98" s="37"/>
      <c r="L98" s="38"/>
      <c r="M98" s="175"/>
      <c r="N98" s="176"/>
      <c r="O98" s="177"/>
    </row>
    <row r="99" spans="1:15" ht="12.75" hidden="1">
      <c r="A99" s="158"/>
      <c r="B99" s="14" t="s">
        <v>13</v>
      </c>
      <c r="C99" s="15"/>
      <c r="D99" s="22">
        <v>552916.82</v>
      </c>
      <c r="E99" s="16">
        <v>1515605.34</v>
      </c>
      <c r="F99" s="9"/>
      <c r="G99" s="22">
        <v>415471.82</v>
      </c>
      <c r="H99" s="16">
        <v>1126629.34</v>
      </c>
      <c r="I99" s="9"/>
      <c r="J99" s="39">
        <v>137445</v>
      </c>
      <c r="K99" s="40">
        <v>388976</v>
      </c>
      <c r="L99" s="38"/>
      <c r="M99" s="175"/>
      <c r="N99" s="176"/>
      <c r="O99" s="177"/>
    </row>
    <row r="100" spans="1:15" ht="12.75" hidden="1">
      <c r="A100" s="158"/>
      <c r="B100" s="6" t="s">
        <v>14</v>
      </c>
      <c r="C100" s="7" t="s">
        <v>30</v>
      </c>
      <c r="D100" s="19">
        <v>590248.3</v>
      </c>
      <c r="E100" s="8"/>
      <c r="F100" s="9"/>
      <c r="G100" s="19">
        <v>456956.3</v>
      </c>
      <c r="H100" s="8"/>
      <c r="I100" s="9"/>
      <c r="J100" s="36">
        <v>133292</v>
      </c>
      <c r="K100" s="37"/>
      <c r="L100" s="38"/>
      <c r="M100" s="175"/>
      <c r="N100" s="176"/>
      <c r="O100" s="177"/>
    </row>
    <row r="101" spans="1:15" ht="12.75" hidden="1">
      <c r="A101" s="158"/>
      <c r="B101" s="6" t="s">
        <v>16</v>
      </c>
      <c r="C101" s="7"/>
      <c r="D101" s="19">
        <v>512401.5</v>
      </c>
      <c r="E101" s="8"/>
      <c r="F101" s="21"/>
      <c r="G101" s="19">
        <v>397515.5</v>
      </c>
      <c r="H101" s="8"/>
      <c r="I101" s="21"/>
      <c r="J101" s="36">
        <v>114886</v>
      </c>
      <c r="K101" s="37"/>
      <c r="L101" s="41"/>
      <c r="M101" s="175"/>
      <c r="N101" s="176"/>
      <c r="O101" s="177"/>
    </row>
    <row r="102" spans="1:15" ht="13.5" hidden="1" thickBot="1">
      <c r="A102" s="159"/>
      <c r="B102" s="10" t="s">
        <v>17</v>
      </c>
      <c r="C102" s="11"/>
      <c r="D102" s="20">
        <v>584220.43</v>
      </c>
      <c r="E102" s="12">
        <v>1686870.23</v>
      </c>
      <c r="F102" s="23">
        <f>SUM(D91:D102)</f>
        <v>6057486.75</v>
      </c>
      <c r="G102" s="20">
        <v>449345.43</v>
      </c>
      <c r="H102" s="12">
        <v>1303817.23</v>
      </c>
      <c r="I102" s="23">
        <f>SUM(G91:G102)</f>
        <v>4578495.749999999</v>
      </c>
      <c r="J102" s="30">
        <v>134875</v>
      </c>
      <c r="K102" s="31">
        <v>383053</v>
      </c>
      <c r="L102" s="42">
        <f>SUM(J91:J102)</f>
        <v>1478991</v>
      </c>
      <c r="M102" s="175"/>
      <c r="N102" s="176"/>
      <c r="O102" s="177"/>
    </row>
    <row r="103" spans="1:15" ht="13.5" customHeight="1" hidden="1">
      <c r="A103" s="157" t="s">
        <v>39</v>
      </c>
      <c r="B103" s="2" t="s">
        <v>1</v>
      </c>
      <c r="C103" s="3" t="s">
        <v>31</v>
      </c>
      <c r="D103" s="18">
        <v>568180.75</v>
      </c>
      <c r="E103" s="4"/>
      <c r="F103" s="5"/>
      <c r="G103" s="18">
        <v>444197.75</v>
      </c>
      <c r="H103" s="4"/>
      <c r="I103" s="5"/>
      <c r="J103" s="33">
        <v>123983</v>
      </c>
      <c r="K103" s="34"/>
      <c r="L103" s="35"/>
      <c r="M103" s="175"/>
      <c r="N103" s="176"/>
      <c r="O103" s="177"/>
    </row>
    <row r="104" spans="1:15" ht="12.75" hidden="1">
      <c r="A104" s="158"/>
      <c r="B104" s="6" t="s">
        <v>4</v>
      </c>
      <c r="C104" s="7"/>
      <c r="D104" s="19">
        <v>567365.55</v>
      </c>
      <c r="E104" s="8"/>
      <c r="F104" s="9"/>
      <c r="G104" s="19">
        <v>436736.55</v>
      </c>
      <c r="H104" s="8"/>
      <c r="I104" s="9"/>
      <c r="J104" s="36">
        <v>130629</v>
      </c>
      <c r="K104" s="37">
        <v>379544</v>
      </c>
      <c r="L104" s="38"/>
      <c r="M104" s="175"/>
      <c r="N104" s="176"/>
      <c r="O104" s="177"/>
    </row>
    <row r="105" spans="1:15" ht="12.75" hidden="1">
      <c r="A105" s="158"/>
      <c r="B105" s="14" t="s">
        <v>5</v>
      </c>
      <c r="C105" s="15"/>
      <c r="D105" s="22">
        <v>496225.91</v>
      </c>
      <c r="E105" s="16">
        <v>1631772.21</v>
      </c>
      <c r="F105" s="9"/>
      <c r="G105" s="22">
        <v>371293.91</v>
      </c>
      <c r="H105" s="16">
        <v>1252228.21</v>
      </c>
      <c r="I105" s="9"/>
      <c r="J105" s="39">
        <v>124932</v>
      </c>
      <c r="K105" s="40"/>
      <c r="L105" s="38"/>
      <c r="M105" s="175"/>
      <c r="N105" s="176"/>
      <c r="O105" s="177"/>
    </row>
    <row r="106" spans="1:15" ht="12.75" hidden="1">
      <c r="A106" s="158"/>
      <c r="B106" s="6" t="s">
        <v>6</v>
      </c>
      <c r="C106" s="7" t="s">
        <v>32</v>
      </c>
      <c r="D106" s="19">
        <v>542885.47</v>
      </c>
      <c r="E106" s="8"/>
      <c r="F106" s="9"/>
      <c r="G106" s="19">
        <v>416708.47</v>
      </c>
      <c r="H106" s="8"/>
      <c r="I106" s="9"/>
      <c r="J106" s="36">
        <v>126177</v>
      </c>
      <c r="K106" s="37"/>
      <c r="L106" s="38"/>
      <c r="M106" s="175"/>
      <c r="N106" s="176"/>
      <c r="O106" s="177"/>
    </row>
    <row r="107" spans="1:15" ht="12.75" hidden="1">
      <c r="A107" s="158"/>
      <c r="B107" s="6" t="s">
        <v>8</v>
      </c>
      <c r="C107" s="7"/>
      <c r="D107" s="19">
        <v>497682.27</v>
      </c>
      <c r="E107" s="8"/>
      <c r="F107" s="9"/>
      <c r="G107" s="19">
        <v>374690.27</v>
      </c>
      <c r="H107" s="8"/>
      <c r="I107" s="9"/>
      <c r="J107" s="36">
        <v>122992</v>
      </c>
      <c r="K107" s="37">
        <v>373039</v>
      </c>
      <c r="L107" s="38"/>
      <c r="M107" s="175"/>
      <c r="N107" s="176"/>
      <c r="O107" s="177"/>
    </row>
    <row r="108" spans="1:15" ht="12.75" hidden="1">
      <c r="A108" s="158"/>
      <c r="B108" s="14" t="s">
        <v>9</v>
      </c>
      <c r="C108" s="15"/>
      <c r="D108" s="22">
        <v>552285.21</v>
      </c>
      <c r="E108" s="16">
        <v>1592852.95</v>
      </c>
      <c r="F108" s="9"/>
      <c r="G108" s="22">
        <v>428415.21</v>
      </c>
      <c r="H108" s="16">
        <v>1219813.95</v>
      </c>
      <c r="I108" s="9"/>
      <c r="J108" s="39">
        <v>123870</v>
      </c>
      <c r="K108" s="40"/>
      <c r="L108" s="38"/>
      <c r="M108" s="175"/>
      <c r="N108" s="176"/>
      <c r="O108" s="177"/>
    </row>
    <row r="109" spans="1:15" ht="12.75" hidden="1">
      <c r="A109" s="158"/>
      <c r="B109" s="6" t="s">
        <v>10</v>
      </c>
      <c r="C109" s="7" t="s">
        <v>33</v>
      </c>
      <c r="D109" s="19">
        <v>496560.65</v>
      </c>
      <c r="E109" s="8"/>
      <c r="F109" s="9"/>
      <c r="G109" s="19">
        <v>368326.65</v>
      </c>
      <c r="H109" s="8"/>
      <c r="I109" s="9"/>
      <c r="J109" s="36">
        <v>128234</v>
      </c>
      <c r="K109" s="37"/>
      <c r="L109" s="38"/>
      <c r="M109" s="175"/>
      <c r="N109" s="176"/>
      <c r="O109" s="177"/>
    </row>
    <row r="110" spans="1:15" ht="12.75" hidden="1">
      <c r="A110" s="158"/>
      <c r="B110" s="6" t="s">
        <v>12</v>
      </c>
      <c r="C110" s="7"/>
      <c r="D110" s="19">
        <v>503735.71</v>
      </c>
      <c r="E110" s="8"/>
      <c r="F110" s="9"/>
      <c r="G110" s="19">
        <v>381832.71</v>
      </c>
      <c r="H110" s="8"/>
      <c r="I110" s="9"/>
      <c r="J110" s="36">
        <v>121903</v>
      </c>
      <c r="K110" s="37">
        <v>327710</v>
      </c>
      <c r="L110" s="38"/>
      <c r="M110" s="175"/>
      <c r="N110" s="176"/>
      <c r="O110" s="177"/>
    </row>
    <row r="111" spans="1:15" ht="12.75" hidden="1">
      <c r="A111" s="158"/>
      <c r="B111" s="14" t="s">
        <v>13</v>
      </c>
      <c r="C111" s="15"/>
      <c r="D111" s="22">
        <v>497165.73</v>
      </c>
      <c r="E111" s="16">
        <v>1497462.09</v>
      </c>
      <c r="F111" s="9"/>
      <c r="G111" s="22">
        <v>419592.73</v>
      </c>
      <c r="H111" s="16">
        <v>1169752.09</v>
      </c>
      <c r="I111" s="9"/>
      <c r="J111" s="39">
        <v>77573</v>
      </c>
      <c r="K111" s="40"/>
      <c r="L111" s="38"/>
      <c r="M111" s="175"/>
      <c r="N111" s="176"/>
      <c r="O111" s="177"/>
    </row>
    <row r="112" spans="1:15" ht="12.75" hidden="1">
      <c r="A112" s="158"/>
      <c r="B112" s="6" t="s">
        <v>14</v>
      </c>
      <c r="C112" s="7" t="s">
        <v>34</v>
      </c>
      <c r="D112" s="19">
        <v>498232.42</v>
      </c>
      <c r="E112" s="8"/>
      <c r="F112" s="9"/>
      <c r="G112" s="19">
        <v>394947.42</v>
      </c>
      <c r="H112" s="8"/>
      <c r="I112" s="9"/>
      <c r="J112" s="36">
        <v>103285</v>
      </c>
      <c r="K112" s="37"/>
      <c r="L112" s="38"/>
      <c r="M112" s="175"/>
      <c r="N112" s="176"/>
      <c r="O112" s="177"/>
    </row>
    <row r="113" spans="1:15" ht="12.75" hidden="1">
      <c r="A113" s="158"/>
      <c r="B113" s="6" t="s">
        <v>16</v>
      </c>
      <c r="C113" s="7"/>
      <c r="D113" s="19">
        <v>481138.24</v>
      </c>
      <c r="E113" s="8"/>
      <c r="F113" s="21"/>
      <c r="G113" s="19">
        <v>389845.24</v>
      </c>
      <c r="H113" s="8"/>
      <c r="I113" s="21"/>
      <c r="J113" s="36">
        <v>91293</v>
      </c>
      <c r="K113" s="37">
        <v>329849</v>
      </c>
      <c r="L113" s="41"/>
      <c r="M113" s="175"/>
      <c r="N113" s="176"/>
      <c r="O113" s="177"/>
    </row>
    <row r="114" spans="1:15" ht="13.5" hidden="1" thickBot="1">
      <c r="A114" s="159"/>
      <c r="B114" s="10" t="s">
        <v>17</v>
      </c>
      <c r="C114" s="11"/>
      <c r="D114" s="20">
        <v>525568.75</v>
      </c>
      <c r="E114" s="12">
        <v>1504939.41</v>
      </c>
      <c r="F114" s="23">
        <f>SUM(D103:D114)</f>
        <v>6227026.66</v>
      </c>
      <c r="G114" s="20">
        <v>390297.75</v>
      </c>
      <c r="H114" s="12">
        <v>1175090.41</v>
      </c>
      <c r="I114" s="23">
        <f>SUM(G103:G114)</f>
        <v>4816884.66</v>
      </c>
      <c r="J114" s="30">
        <v>135271</v>
      </c>
      <c r="K114" s="31"/>
      <c r="L114" s="42">
        <f>SUM(J103:J114)</f>
        <v>1410142</v>
      </c>
      <c r="M114" s="175"/>
      <c r="N114" s="176"/>
      <c r="O114" s="177"/>
    </row>
    <row r="115" spans="1:15" ht="13.5" customHeight="1" hidden="1">
      <c r="A115" s="157" t="s">
        <v>40</v>
      </c>
      <c r="B115" s="2" t="s">
        <v>1</v>
      </c>
      <c r="C115" s="3" t="s">
        <v>35</v>
      </c>
      <c r="D115" s="18">
        <v>537833.91</v>
      </c>
      <c r="E115" s="4"/>
      <c r="F115" s="5"/>
      <c r="G115" s="18">
        <v>413548.91</v>
      </c>
      <c r="H115" s="4"/>
      <c r="I115" s="5"/>
      <c r="J115" s="33">
        <v>124285</v>
      </c>
      <c r="K115" s="34"/>
      <c r="L115" s="35"/>
      <c r="M115" s="175"/>
      <c r="N115" s="176"/>
      <c r="O115" s="177"/>
    </row>
    <row r="116" spans="1:15" ht="12.75" hidden="1">
      <c r="A116" s="158"/>
      <c r="B116" s="6" t="s">
        <v>4</v>
      </c>
      <c r="C116" s="7"/>
      <c r="D116" s="19">
        <v>554952.75</v>
      </c>
      <c r="E116" s="8"/>
      <c r="F116" s="9"/>
      <c r="G116" s="19">
        <v>426241.75</v>
      </c>
      <c r="H116" s="8"/>
      <c r="I116" s="9"/>
      <c r="J116" s="36">
        <v>128711</v>
      </c>
      <c r="K116" s="37">
        <v>384706</v>
      </c>
      <c r="L116" s="38"/>
      <c r="M116" s="175"/>
      <c r="N116" s="176"/>
      <c r="O116" s="177"/>
    </row>
    <row r="117" spans="1:15" ht="12.75" hidden="1">
      <c r="A117" s="158"/>
      <c r="B117" s="14" t="s">
        <v>5</v>
      </c>
      <c r="C117" s="15"/>
      <c r="D117" s="22">
        <v>570930.57</v>
      </c>
      <c r="E117" s="16">
        <v>1663717.23</v>
      </c>
      <c r="F117" s="9"/>
      <c r="G117" s="22">
        <v>439220.57</v>
      </c>
      <c r="H117" s="16">
        <v>1279011.23</v>
      </c>
      <c r="I117" s="9"/>
      <c r="J117" s="39">
        <v>131710</v>
      </c>
      <c r="K117" s="40"/>
      <c r="L117" s="38"/>
      <c r="M117" s="175"/>
      <c r="N117" s="176"/>
      <c r="O117" s="177"/>
    </row>
    <row r="118" spans="1:15" ht="12.75" hidden="1">
      <c r="A118" s="158"/>
      <c r="B118" s="6" t="s">
        <v>6</v>
      </c>
      <c r="C118" s="7" t="s">
        <v>36</v>
      </c>
      <c r="D118" s="19">
        <v>562459.46</v>
      </c>
      <c r="E118" s="8"/>
      <c r="F118" s="9"/>
      <c r="G118" s="19">
        <v>430408.46</v>
      </c>
      <c r="H118" s="8"/>
      <c r="I118" s="9"/>
      <c r="J118" s="36">
        <v>132051</v>
      </c>
      <c r="K118" s="37"/>
      <c r="L118" s="38"/>
      <c r="M118" s="175"/>
      <c r="N118" s="176"/>
      <c r="O118" s="177"/>
    </row>
    <row r="119" spans="1:15" ht="12.75" hidden="1">
      <c r="A119" s="158"/>
      <c r="B119" s="6" t="s">
        <v>8</v>
      </c>
      <c r="C119" s="7"/>
      <c r="D119" s="19">
        <v>529333.05</v>
      </c>
      <c r="E119" s="8"/>
      <c r="F119" s="9"/>
      <c r="G119" s="19">
        <v>397121.05</v>
      </c>
      <c r="H119" s="8"/>
      <c r="I119" s="9"/>
      <c r="J119" s="36">
        <v>132212</v>
      </c>
      <c r="K119" s="37">
        <v>390355</v>
      </c>
      <c r="L119" s="38"/>
      <c r="M119" s="175"/>
      <c r="N119" s="176"/>
      <c r="O119" s="177"/>
    </row>
    <row r="120" spans="1:15" ht="12.75" hidden="1">
      <c r="A120" s="158"/>
      <c r="B120" s="14" t="s">
        <v>9</v>
      </c>
      <c r="C120" s="15"/>
      <c r="D120" s="22">
        <v>551233.5</v>
      </c>
      <c r="E120" s="16">
        <v>1643026.01</v>
      </c>
      <c r="F120" s="9"/>
      <c r="G120" s="22">
        <v>425141.5</v>
      </c>
      <c r="H120" s="16">
        <v>1252671.01</v>
      </c>
      <c r="I120" s="9"/>
      <c r="J120" s="39">
        <v>126092</v>
      </c>
      <c r="K120" s="40"/>
      <c r="L120" s="38"/>
      <c r="M120" s="175"/>
      <c r="N120" s="176"/>
      <c r="O120" s="177"/>
    </row>
    <row r="121" spans="1:15" ht="12.75" hidden="1">
      <c r="A121" s="158"/>
      <c r="B121" s="6" t="s">
        <v>10</v>
      </c>
      <c r="C121" s="7" t="s">
        <v>41</v>
      </c>
      <c r="D121" s="19">
        <f>+G121+J121</f>
        <v>573520</v>
      </c>
      <c r="E121" s="8"/>
      <c r="F121" s="9"/>
      <c r="G121" s="19">
        <v>435607</v>
      </c>
      <c r="H121" s="8"/>
      <c r="I121" s="9"/>
      <c r="J121" s="36">
        <v>137913</v>
      </c>
      <c r="K121" s="37"/>
      <c r="L121" s="38"/>
      <c r="M121" s="175"/>
      <c r="N121" s="176"/>
      <c r="O121" s="177"/>
    </row>
    <row r="122" spans="1:15" ht="12.75" hidden="1">
      <c r="A122" s="158"/>
      <c r="B122" s="6" t="s">
        <v>12</v>
      </c>
      <c r="C122" s="7"/>
      <c r="D122" s="19">
        <f>+G122+J122</f>
        <v>542868</v>
      </c>
      <c r="E122" s="8"/>
      <c r="F122" s="9"/>
      <c r="G122" s="19">
        <v>416476</v>
      </c>
      <c r="H122" s="8"/>
      <c r="I122" s="9"/>
      <c r="J122" s="36">
        <v>126392</v>
      </c>
      <c r="K122" s="37"/>
      <c r="L122" s="38"/>
      <c r="M122" s="175"/>
      <c r="N122" s="176"/>
      <c r="O122" s="177"/>
    </row>
    <row r="123" spans="1:15" ht="12.75" hidden="1">
      <c r="A123" s="158"/>
      <c r="B123" s="14" t="s">
        <v>13</v>
      </c>
      <c r="C123" s="15"/>
      <c r="D123" s="22">
        <f>+G123+J123</f>
        <v>548474</v>
      </c>
      <c r="E123" s="16">
        <f>+H123+K123</f>
        <v>1664862</v>
      </c>
      <c r="F123" s="9"/>
      <c r="G123" s="22">
        <v>415535</v>
      </c>
      <c r="H123" s="16">
        <f>SUM(G121:G123)</f>
        <v>1267618</v>
      </c>
      <c r="I123" s="9"/>
      <c r="J123" s="39">
        <v>132939</v>
      </c>
      <c r="K123" s="40">
        <f>SUM(J121:J123)</f>
        <v>397244</v>
      </c>
      <c r="L123" s="38"/>
      <c r="M123" s="175"/>
      <c r="N123" s="176"/>
      <c r="O123" s="177"/>
    </row>
    <row r="124" spans="1:15" ht="12.75" hidden="1">
      <c r="A124" s="158"/>
      <c r="B124" s="54" t="s">
        <v>14</v>
      </c>
      <c r="C124" s="55" t="s">
        <v>42</v>
      </c>
      <c r="D124" s="50">
        <f aca="true" t="shared" si="0" ref="D124:D129">G124+J124</f>
        <v>582083.8300000001</v>
      </c>
      <c r="E124" s="56"/>
      <c r="F124" s="57"/>
      <c r="G124" s="50">
        <v>452676.83</v>
      </c>
      <c r="H124" s="56"/>
      <c r="I124" s="57"/>
      <c r="J124" s="43">
        <v>129407</v>
      </c>
      <c r="K124" s="44"/>
      <c r="L124" s="45"/>
      <c r="M124" s="175"/>
      <c r="N124" s="176"/>
      <c r="O124" s="177"/>
    </row>
    <row r="125" spans="1:15" ht="12.75" hidden="1">
      <c r="A125" s="158"/>
      <c r="B125" s="54" t="s">
        <v>16</v>
      </c>
      <c r="C125" s="55"/>
      <c r="D125" s="50">
        <f t="shared" si="0"/>
        <v>515369.36</v>
      </c>
      <c r="E125" s="56"/>
      <c r="F125" s="57"/>
      <c r="G125" s="53">
        <v>389334.36</v>
      </c>
      <c r="H125" s="56"/>
      <c r="I125" s="57"/>
      <c r="J125" s="43">
        <v>126035</v>
      </c>
      <c r="K125" s="44"/>
      <c r="L125" s="45"/>
      <c r="M125" s="175"/>
      <c r="N125" s="176"/>
      <c r="O125" s="177"/>
    </row>
    <row r="126" spans="1:15" ht="13.5" hidden="1" thickBot="1">
      <c r="A126" s="159"/>
      <c r="B126" s="58" t="s">
        <v>17</v>
      </c>
      <c r="C126" s="59"/>
      <c r="D126" s="50">
        <f t="shared" si="0"/>
        <v>604827.1599999999</v>
      </c>
      <c r="E126" s="60">
        <f>+H126+K126</f>
        <v>1702280.3499999999</v>
      </c>
      <c r="F126" s="61">
        <f>+I126+L126</f>
        <v>6673885.59</v>
      </c>
      <c r="G126" s="77">
        <v>464444.16</v>
      </c>
      <c r="H126" s="62">
        <f>SUM(G124:G126)</f>
        <v>1306455.3499999999</v>
      </c>
      <c r="I126" s="61">
        <f>SUM(G115:G126)</f>
        <v>5105755.59</v>
      </c>
      <c r="J126" s="46">
        <v>140383</v>
      </c>
      <c r="K126" s="47">
        <f>SUM(J124:J126)</f>
        <v>395825</v>
      </c>
      <c r="L126" s="48">
        <f>SUM(J115:J126)</f>
        <v>1568130</v>
      </c>
      <c r="M126" s="178"/>
      <c r="N126" s="179"/>
      <c r="O126" s="180"/>
    </row>
    <row r="127" spans="1:15" ht="12.75" hidden="1">
      <c r="A127" s="188" t="s">
        <v>44</v>
      </c>
      <c r="B127" s="2" t="s">
        <v>1</v>
      </c>
      <c r="C127" s="3" t="s">
        <v>43</v>
      </c>
      <c r="D127" s="18">
        <f t="shared" si="0"/>
        <v>568213.1699999999</v>
      </c>
      <c r="E127" s="4"/>
      <c r="F127" s="5"/>
      <c r="G127" s="66">
        <v>449616.17</v>
      </c>
      <c r="H127" s="4"/>
      <c r="I127" s="5"/>
      <c r="J127" s="33">
        <v>118597</v>
      </c>
      <c r="K127" s="34"/>
      <c r="L127" s="35"/>
      <c r="M127" s="140" t="s">
        <v>60</v>
      </c>
      <c r="N127" s="184">
        <v>429754</v>
      </c>
      <c r="O127" s="116"/>
    </row>
    <row r="128" spans="1:15" ht="12.75" hidden="1">
      <c r="A128" s="189"/>
      <c r="B128" s="6" t="s">
        <v>4</v>
      </c>
      <c r="C128" s="7"/>
      <c r="D128" s="19">
        <f t="shared" si="0"/>
        <v>611197.03</v>
      </c>
      <c r="E128" s="8"/>
      <c r="F128" s="9"/>
      <c r="G128" s="53">
        <v>470927.03</v>
      </c>
      <c r="H128" s="8"/>
      <c r="I128" s="9"/>
      <c r="J128" s="36">
        <v>140270</v>
      </c>
      <c r="K128" s="37"/>
      <c r="L128" s="38"/>
      <c r="M128" s="141"/>
      <c r="N128" s="185"/>
      <c r="O128" s="117"/>
    </row>
    <row r="129" spans="1:15" ht="12.75" hidden="1">
      <c r="A129" s="189"/>
      <c r="B129" s="14" t="s">
        <v>5</v>
      </c>
      <c r="C129" s="15"/>
      <c r="D129" s="22">
        <f t="shared" si="0"/>
        <v>549644.74</v>
      </c>
      <c r="E129" s="16">
        <f>SUM(D127:D129)</f>
        <v>1729054.94</v>
      </c>
      <c r="F129" s="9"/>
      <c r="G129" s="67">
        <v>416740.74</v>
      </c>
      <c r="H129" s="16">
        <f>SUM(G127:G129)</f>
        <v>1337283.94</v>
      </c>
      <c r="I129" s="9"/>
      <c r="J129" s="39">
        <v>132904</v>
      </c>
      <c r="K129" s="63">
        <f>SUM(J127:J129)</f>
        <v>391771</v>
      </c>
      <c r="L129" s="38"/>
      <c r="M129" s="141"/>
      <c r="N129" s="185"/>
      <c r="O129" s="117"/>
    </row>
    <row r="130" spans="1:15" ht="12.75" hidden="1">
      <c r="A130" s="189"/>
      <c r="B130" s="6" t="s">
        <v>6</v>
      </c>
      <c r="C130" s="7" t="s">
        <v>45</v>
      </c>
      <c r="D130" s="36">
        <f>G130+J130+N127/6</f>
        <v>628104.6666666666</v>
      </c>
      <c r="E130" s="51"/>
      <c r="F130" s="65"/>
      <c r="G130" s="97">
        <v>480340</v>
      </c>
      <c r="H130" s="51"/>
      <c r="I130" s="65"/>
      <c r="J130" s="68">
        <v>76139</v>
      </c>
      <c r="K130" s="52"/>
      <c r="L130" s="69"/>
      <c r="M130" s="141"/>
      <c r="N130" s="185"/>
      <c r="O130" s="117"/>
    </row>
    <row r="131" spans="1:15" ht="12.75" hidden="1">
      <c r="A131" s="189"/>
      <c r="B131" s="6" t="s">
        <v>8</v>
      </c>
      <c r="C131" s="7"/>
      <c r="D131" s="36">
        <f>G131+J131+N127/6</f>
        <v>669250.6666666666</v>
      </c>
      <c r="E131" s="51"/>
      <c r="F131" s="65"/>
      <c r="G131" s="97">
        <v>480009</v>
      </c>
      <c r="H131" s="51"/>
      <c r="I131" s="65"/>
      <c r="J131" s="68">
        <v>117616</v>
      </c>
      <c r="K131" s="52"/>
      <c r="L131" s="69"/>
      <c r="M131" s="141"/>
      <c r="N131" s="185"/>
      <c r="O131" s="117"/>
    </row>
    <row r="132" spans="1:15" ht="12.75" hidden="1">
      <c r="A132" s="189"/>
      <c r="B132" s="14" t="s">
        <v>9</v>
      </c>
      <c r="C132" s="15"/>
      <c r="D132" s="39">
        <f>G132+J132+N127/6</f>
        <v>623768.6666666666</v>
      </c>
      <c r="E132" s="74">
        <f>SUM(D130:D132)</f>
        <v>1921124</v>
      </c>
      <c r="F132" s="84">
        <f>E129+E132</f>
        <v>3650178.94</v>
      </c>
      <c r="G132" s="98">
        <v>419809</v>
      </c>
      <c r="H132" s="74">
        <f>SUM(G130:G132)</f>
        <v>1380158</v>
      </c>
      <c r="I132" s="84"/>
      <c r="J132" s="75">
        <v>132334</v>
      </c>
      <c r="K132" s="76">
        <f>SUM(J130:J132)</f>
        <v>326089</v>
      </c>
      <c r="L132" s="85"/>
      <c r="M132" s="141"/>
      <c r="N132" s="185"/>
      <c r="O132" s="117"/>
    </row>
    <row r="133" spans="1:15" ht="12.75" hidden="1">
      <c r="A133" s="189"/>
      <c r="B133" s="6" t="s">
        <v>10</v>
      </c>
      <c r="C133" s="7" t="s">
        <v>46</v>
      </c>
      <c r="D133" s="36">
        <f>G133+J133+N127/6</f>
        <v>675806.6666666666</v>
      </c>
      <c r="E133" s="51"/>
      <c r="F133" s="65"/>
      <c r="G133" s="79">
        <v>474000</v>
      </c>
      <c r="H133" s="51"/>
      <c r="I133" s="65"/>
      <c r="J133" s="68">
        <v>130181</v>
      </c>
      <c r="K133" s="52"/>
      <c r="L133" s="69"/>
      <c r="M133" s="141"/>
      <c r="N133" s="185"/>
      <c r="O133" s="117"/>
    </row>
    <row r="134" spans="1:15" ht="12.75" hidden="1">
      <c r="A134" s="189"/>
      <c r="B134" s="6" t="s">
        <v>12</v>
      </c>
      <c r="C134" s="7"/>
      <c r="D134" s="36">
        <f>G134+J134+N127/6</f>
        <v>619290.6666666666</v>
      </c>
      <c r="E134" s="51"/>
      <c r="F134" s="65"/>
      <c r="G134" s="79">
        <v>413000</v>
      </c>
      <c r="H134" s="78"/>
      <c r="I134" s="65"/>
      <c r="J134" s="68">
        <v>134665</v>
      </c>
      <c r="K134" s="70"/>
      <c r="L134" s="71"/>
      <c r="M134" s="141"/>
      <c r="N134" s="185"/>
      <c r="O134" s="117"/>
    </row>
    <row r="135" spans="1:15" ht="12.75" hidden="1">
      <c r="A135" s="189"/>
      <c r="B135" s="14" t="s">
        <v>13</v>
      </c>
      <c r="C135" s="15"/>
      <c r="D135" s="39">
        <f>G135+J135+N127/6</f>
        <v>642883.6666666666</v>
      </c>
      <c r="E135" s="74">
        <f>SUM(D133:D135)</f>
        <v>1937981</v>
      </c>
      <c r="F135" s="84"/>
      <c r="G135" s="80">
        <v>434000</v>
      </c>
      <c r="H135" s="74">
        <f>SUM(G133:G135)</f>
        <v>1321000</v>
      </c>
      <c r="I135" s="84"/>
      <c r="J135" s="75">
        <v>137258</v>
      </c>
      <c r="K135" s="76">
        <f>SUM(J133:J135)</f>
        <v>402104</v>
      </c>
      <c r="L135" s="85"/>
      <c r="M135" s="142"/>
      <c r="N135" s="186"/>
      <c r="O135" s="118"/>
    </row>
    <row r="136" spans="1:15" ht="12.75" hidden="1">
      <c r="A136" s="189"/>
      <c r="B136" s="54" t="s">
        <v>14</v>
      </c>
      <c r="C136" s="55" t="s">
        <v>47</v>
      </c>
      <c r="D136" s="68">
        <f>G136+J136+N136/3</f>
        <v>677672</v>
      </c>
      <c r="E136" s="51"/>
      <c r="F136" s="65"/>
      <c r="G136" s="79">
        <v>469600</v>
      </c>
      <c r="H136" s="51"/>
      <c r="I136" s="65"/>
      <c r="J136" s="68">
        <v>132762</v>
      </c>
      <c r="K136" s="52"/>
      <c r="L136" s="69"/>
      <c r="M136" s="181" t="s">
        <v>61</v>
      </c>
      <c r="N136" s="166">
        <v>225930</v>
      </c>
      <c r="O136" s="69"/>
    </row>
    <row r="137" spans="1:15" ht="12.75" hidden="1">
      <c r="A137" s="189"/>
      <c r="B137" s="54" t="s">
        <v>16</v>
      </c>
      <c r="C137" s="55"/>
      <c r="D137" s="68">
        <f>G137+J137+N136/3</f>
        <v>645977</v>
      </c>
      <c r="E137" s="51"/>
      <c r="F137" s="65"/>
      <c r="G137" s="79">
        <v>434770</v>
      </c>
      <c r="H137" s="51"/>
      <c r="I137" s="65"/>
      <c r="J137" s="68">
        <v>135897</v>
      </c>
      <c r="K137" s="52"/>
      <c r="L137" s="69"/>
      <c r="M137" s="182"/>
      <c r="N137" s="167"/>
      <c r="O137" s="69"/>
    </row>
    <row r="138" spans="1:15" ht="13.5" hidden="1" thickBot="1">
      <c r="A138" s="190"/>
      <c r="B138" s="58" t="s">
        <v>17</v>
      </c>
      <c r="C138" s="59"/>
      <c r="D138" s="81">
        <f>G138+J138+N136/3</f>
        <v>660855</v>
      </c>
      <c r="E138" s="82">
        <f>SUM(D136+D137+D138+N161)</f>
        <v>1984504</v>
      </c>
      <c r="F138" s="96">
        <f>E129+E132+E135+E138</f>
        <v>7572663.9399999995</v>
      </c>
      <c r="G138" s="77">
        <v>446790</v>
      </c>
      <c r="H138" s="82">
        <f>SUM(G136:G138)</f>
        <v>1351160</v>
      </c>
      <c r="I138" s="83">
        <f>H129+H132+H135+H138</f>
        <v>5389601.9399999995</v>
      </c>
      <c r="J138" s="72">
        <v>138755</v>
      </c>
      <c r="K138" s="73">
        <f>SUM(J136:J138)</f>
        <v>407414</v>
      </c>
      <c r="L138" s="42">
        <f>SUM(K129+K132+K135+K138)</f>
        <v>1527378</v>
      </c>
      <c r="M138" s="183"/>
      <c r="N138" s="168"/>
      <c r="O138" s="42">
        <f>N127+N136</f>
        <v>655684</v>
      </c>
    </row>
    <row r="139" spans="1:15" ht="12.75" customHeight="1" hidden="1">
      <c r="A139" s="148" t="s">
        <v>48</v>
      </c>
      <c r="B139" s="2" t="s">
        <v>1</v>
      </c>
      <c r="C139" s="3" t="s">
        <v>49</v>
      </c>
      <c r="D139" s="18">
        <f aca="true" t="shared" si="1" ref="D139:D147">G139+J139+M139</f>
        <v>695258.74</v>
      </c>
      <c r="E139" s="4"/>
      <c r="F139" s="4"/>
      <c r="G139" s="66">
        <v>476223.74</v>
      </c>
      <c r="H139" s="4"/>
      <c r="I139" s="5"/>
      <c r="J139" s="66">
        <v>136948</v>
      </c>
      <c r="K139" s="34"/>
      <c r="L139" s="35"/>
      <c r="M139" s="66">
        <v>82087</v>
      </c>
      <c r="N139" s="34"/>
      <c r="O139" s="35"/>
    </row>
    <row r="140" spans="1:15" ht="12.75" hidden="1">
      <c r="A140" s="149"/>
      <c r="B140" s="6" t="s">
        <v>4</v>
      </c>
      <c r="C140" s="7"/>
      <c r="D140" s="19">
        <f t="shared" si="1"/>
        <v>685502.78</v>
      </c>
      <c r="E140" s="8"/>
      <c r="F140" s="8"/>
      <c r="G140" s="53">
        <v>462715.78</v>
      </c>
      <c r="H140" s="8"/>
      <c r="I140" s="9"/>
      <c r="J140" s="53">
        <v>147923</v>
      </c>
      <c r="K140" s="37"/>
      <c r="L140" s="38"/>
      <c r="M140" s="53">
        <v>74864</v>
      </c>
      <c r="N140" s="37"/>
      <c r="O140" s="38"/>
    </row>
    <row r="141" spans="1:15" ht="12.75" hidden="1">
      <c r="A141" s="149"/>
      <c r="B141" s="14" t="s">
        <v>5</v>
      </c>
      <c r="C141" s="15"/>
      <c r="D141" s="22">
        <f t="shared" si="1"/>
        <v>647644.63</v>
      </c>
      <c r="E141" s="91">
        <f>SUM(D139:D141)</f>
        <v>2028406.15</v>
      </c>
      <c r="F141" s="86"/>
      <c r="G141" s="67">
        <v>445532.63</v>
      </c>
      <c r="H141" s="91">
        <f>SUM(G139:G141)</f>
        <v>1384472.15</v>
      </c>
      <c r="I141" s="89"/>
      <c r="J141" s="67">
        <v>121727</v>
      </c>
      <c r="K141" s="63">
        <f>SUM(J139:J141)</f>
        <v>406598</v>
      </c>
      <c r="L141" s="85"/>
      <c r="M141" s="67">
        <v>80385</v>
      </c>
      <c r="N141" s="63">
        <v>237336</v>
      </c>
      <c r="O141" s="85"/>
    </row>
    <row r="142" spans="1:15" ht="12.75" hidden="1">
      <c r="A142" s="149"/>
      <c r="B142" s="6" t="s">
        <v>6</v>
      </c>
      <c r="C142" s="7" t="s">
        <v>50</v>
      </c>
      <c r="D142" s="19">
        <f t="shared" si="1"/>
        <v>694330.45</v>
      </c>
      <c r="E142" s="51"/>
      <c r="F142" s="51"/>
      <c r="G142" s="92">
        <v>479234.45</v>
      </c>
      <c r="H142" s="51"/>
      <c r="I142" s="65"/>
      <c r="J142" s="68">
        <v>144825</v>
      </c>
      <c r="K142" s="52"/>
      <c r="L142" s="69"/>
      <c r="M142" s="8">
        <v>70271</v>
      </c>
      <c r="N142" s="52"/>
      <c r="O142" s="69"/>
    </row>
    <row r="143" spans="1:15" ht="12.75" hidden="1">
      <c r="A143" s="149"/>
      <c r="B143" s="6" t="s">
        <v>8</v>
      </c>
      <c r="C143" s="7"/>
      <c r="D143" s="19">
        <f t="shared" si="1"/>
        <v>681002.0900000001</v>
      </c>
      <c r="E143" s="51"/>
      <c r="F143" s="51"/>
      <c r="G143" s="50">
        <v>461547.09</v>
      </c>
      <c r="H143" s="51"/>
      <c r="I143" s="65"/>
      <c r="J143" s="68">
        <v>148265</v>
      </c>
      <c r="K143" s="52"/>
      <c r="L143" s="69"/>
      <c r="M143" s="8">
        <v>71190</v>
      </c>
      <c r="N143" s="52"/>
      <c r="O143" s="69"/>
    </row>
    <row r="144" spans="1:15" ht="12.75" hidden="1">
      <c r="A144" s="149"/>
      <c r="B144" s="14" t="s">
        <v>9</v>
      </c>
      <c r="C144" s="15"/>
      <c r="D144" s="22">
        <f t="shared" si="1"/>
        <v>658245.95</v>
      </c>
      <c r="E144" s="74">
        <f>SUM(D142:D144)</f>
        <v>2033578.49</v>
      </c>
      <c r="F144" s="51"/>
      <c r="G144" s="87">
        <v>451225.95</v>
      </c>
      <c r="H144" s="74">
        <f>SUM(G142:G144)</f>
        <v>1392007.49</v>
      </c>
      <c r="I144" s="51"/>
      <c r="J144" s="75">
        <v>129471</v>
      </c>
      <c r="K144" s="76">
        <f>SUM(J142:J144)</f>
        <v>422561</v>
      </c>
      <c r="L144" s="52"/>
      <c r="M144" s="121">
        <v>77549</v>
      </c>
      <c r="N144" s="76">
        <f>SUM(M142:M144)</f>
        <v>219010</v>
      </c>
      <c r="O144" s="69"/>
    </row>
    <row r="145" spans="1:15" ht="12.75" hidden="1">
      <c r="A145" s="149"/>
      <c r="B145" s="6" t="s">
        <v>10</v>
      </c>
      <c r="C145" s="7" t="s">
        <v>51</v>
      </c>
      <c r="D145" s="19">
        <f t="shared" si="1"/>
        <v>717959.6699999999</v>
      </c>
      <c r="E145" s="51"/>
      <c r="F145" s="51"/>
      <c r="G145" s="50">
        <v>497600.67</v>
      </c>
      <c r="H145" s="51"/>
      <c r="I145" s="65"/>
      <c r="J145" s="68">
        <v>140566</v>
      </c>
      <c r="K145" s="52"/>
      <c r="L145" s="69"/>
      <c r="M145" s="8">
        <v>79793</v>
      </c>
      <c r="N145" s="52"/>
      <c r="O145" s="69"/>
    </row>
    <row r="146" spans="1:15" ht="12.75" hidden="1">
      <c r="A146" s="149"/>
      <c r="B146" s="6" t="s">
        <v>12</v>
      </c>
      <c r="C146" s="7"/>
      <c r="D146" s="19">
        <f t="shared" si="1"/>
        <v>551084.0700000001</v>
      </c>
      <c r="E146" s="51"/>
      <c r="F146" s="51"/>
      <c r="G146" s="50">
        <v>363650.07</v>
      </c>
      <c r="H146" s="90"/>
      <c r="I146" s="65"/>
      <c r="J146" s="68">
        <v>124715</v>
      </c>
      <c r="K146" s="70"/>
      <c r="L146" s="71"/>
      <c r="M146" s="8">
        <v>62719</v>
      </c>
      <c r="N146" s="70"/>
      <c r="O146" s="71"/>
    </row>
    <row r="147" spans="1:15" ht="12.75" hidden="1">
      <c r="A147" s="149"/>
      <c r="B147" s="14" t="s">
        <v>13</v>
      </c>
      <c r="C147" s="15"/>
      <c r="D147" s="22">
        <f t="shared" si="1"/>
        <v>394810.15</v>
      </c>
      <c r="E147" s="74">
        <f>SUM(D145:D147)</f>
        <v>1663853.8900000001</v>
      </c>
      <c r="F147" s="51"/>
      <c r="G147" s="87">
        <v>255956.15</v>
      </c>
      <c r="H147" s="74">
        <f>SUM(G145:G147)</f>
        <v>1117206.89</v>
      </c>
      <c r="I147" s="51"/>
      <c r="J147" s="75">
        <v>108758</v>
      </c>
      <c r="K147" s="76">
        <f>SUM(J145:J147)</f>
        <v>374039</v>
      </c>
      <c r="L147" s="52"/>
      <c r="M147" s="22">
        <v>30096</v>
      </c>
      <c r="N147" s="76">
        <f>SUM(M145:M147)</f>
        <v>172608</v>
      </c>
      <c r="O147" s="93"/>
    </row>
    <row r="148" spans="1:15" ht="12.75" customHeight="1" hidden="1">
      <c r="A148" s="149"/>
      <c r="B148" s="54" t="s">
        <v>14</v>
      </c>
      <c r="C148" s="55" t="s">
        <v>52</v>
      </c>
      <c r="D148" s="64">
        <f>G148+J148+M148</f>
        <v>407368.01</v>
      </c>
      <c r="E148" s="51"/>
      <c r="F148" s="51"/>
      <c r="G148" s="50">
        <v>258222.01</v>
      </c>
      <c r="H148" s="51"/>
      <c r="I148" s="65"/>
      <c r="J148" s="68">
        <v>106622</v>
      </c>
      <c r="K148" s="52"/>
      <c r="L148" s="69"/>
      <c r="M148" s="8">
        <v>42524</v>
      </c>
      <c r="N148" s="52"/>
      <c r="O148" s="69"/>
    </row>
    <row r="149" spans="1:15" ht="12.75" hidden="1">
      <c r="A149" s="149"/>
      <c r="B149" s="54" t="s">
        <v>16</v>
      </c>
      <c r="C149" s="55"/>
      <c r="D149" s="64">
        <f>G149+J149+M149</f>
        <v>333109.43</v>
      </c>
      <c r="E149" s="51"/>
      <c r="F149" s="51"/>
      <c r="G149" s="50">
        <v>213287.43</v>
      </c>
      <c r="H149" s="51"/>
      <c r="I149" s="65"/>
      <c r="J149" s="68">
        <v>82688</v>
      </c>
      <c r="K149" s="52"/>
      <c r="L149" s="69"/>
      <c r="M149" s="68">
        <v>37134</v>
      </c>
      <c r="N149" s="52"/>
      <c r="O149" s="69"/>
    </row>
    <row r="150" spans="1:15" ht="13.5" hidden="1" thickBot="1">
      <c r="A150" s="150"/>
      <c r="B150" s="58" t="s">
        <v>17</v>
      </c>
      <c r="C150" s="59"/>
      <c r="D150" s="81">
        <f>G150+J150+M150</f>
        <v>341168.28</v>
      </c>
      <c r="E150" s="82">
        <f>SUM(D148+D149+D150+N173)</f>
        <v>1081645.72</v>
      </c>
      <c r="F150" s="94">
        <f>E141+E144+E147+E150</f>
        <v>6807484.249999999</v>
      </c>
      <c r="G150" s="88">
        <v>224519.28</v>
      </c>
      <c r="H150" s="82">
        <f>SUM(G148:G150)</f>
        <v>696028.72</v>
      </c>
      <c r="I150" s="23">
        <f>H141+H144+H147+H150</f>
        <v>4589715.249999999</v>
      </c>
      <c r="J150" s="68">
        <v>81205</v>
      </c>
      <c r="K150" s="52">
        <f>SUM(J148:J150)</f>
        <v>270515</v>
      </c>
      <c r="L150" s="85">
        <f>SUM(K141+K144+K147+K150)</f>
        <v>1473713</v>
      </c>
      <c r="M150" s="72">
        <v>35444</v>
      </c>
      <c r="N150" s="73">
        <f>SUM(M148:M150)</f>
        <v>115102</v>
      </c>
      <c r="O150" s="42">
        <f>N141+N144+N147+N150</f>
        <v>744056</v>
      </c>
    </row>
    <row r="151" spans="1:15" ht="12.75" hidden="1">
      <c r="A151" s="148" t="s">
        <v>57</v>
      </c>
      <c r="B151" s="2" t="s">
        <v>1</v>
      </c>
      <c r="C151" s="3" t="s">
        <v>53</v>
      </c>
      <c r="D151" s="18">
        <f aca="true" t="shared" si="2" ref="D151:D162">SUM(G151+J151+M151)</f>
        <v>353890</v>
      </c>
      <c r="E151" s="4"/>
      <c r="F151" s="4"/>
      <c r="G151" s="66">
        <v>241600</v>
      </c>
      <c r="H151" s="4"/>
      <c r="I151" s="5"/>
      <c r="J151" s="66">
        <v>83163</v>
      </c>
      <c r="K151" s="34"/>
      <c r="L151" s="35"/>
      <c r="M151" s="66">
        <v>29127</v>
      </c>
      <c r="N151" s="34"/>
      <c r="O151" s="35"/>
    </row>
    <row r="152" spans="1:15" ht="12.75" hidden="1">
      <c r="A152" s="149"/>
      <c r="B152" s="6" t="s">
        <v>4</v>
      </c>
      <c r="C152" s="7"/>
      <c r="D152" s="19">
        <f t="shared" si="2"/>
        <v>415883</v>
      </c>
      <c r="E152" s="8"/>
      <c r="F152" s="8"/>
      <c r="G152" s="53">
        <v>296000</v>
      </c>
      <c r="H152" s="8"/>
      <c r="I152" s="9"/>
      <c r="J152" s="53">
        <v>90217</v>
      </c>
      <c r="K152" s="37"/>
      <c r="L152" s="38"/>
      <c r="M152" s="53">
        <v>29666</v>
      </c>
      <c r="N152" s="37"/>
      <c r="O152" s="38"/>
    </row>
    <row r="153" spans="1:15" ht="12.75" hidden="1">
      <c r="A153" s="149"/>
      <c r="B153" s="14" t="s">
        <v>5</v>
      </c>
      <c r="C153" s="15"/>
      <c r="D153" s="22">
        <f t="shared" si="2"/>
        <v>505157</v>
      </c>
      <c r="E153" s="91">
        <f>SUM(D151:D153)</f>
        <v>1274930</v>
      </c>
      <c r="F153" s="86"/>
      <c r="G153" s="67">
        <v>383900</v>
      </c>
      <c r="H153" s="91">
        <f>SUM(G151:G153)</f>
        <v>921500</v>
      </c>
      <c r="I153" s="89"/>
      <c r="J153" s="67">
        <v>89271</v>
      </c>
      <c r="K153" s="63">
        <f>SUM(J151:J153)</f>
        <v>262651</v>
      </c>
      <c r="L153" s="85"/>
      <c r="M153" s="67">
        <v>31986</v>
      </c>
      <c r="N153" s="63">
        <f>SUM(M151:M153)</f>
        <v>90779</v>
      </c>
      <c r="O153" s="85"/>
    </row>
    <row r="154" spans="1:15" ht="12.75" hidden="1">
      <c r="A154" s="149"/>
      <c r="B154" s="6" t="s">
        <v>6</v>
      </c>
      <c r="C154" s="7" t="s">
        <v>54</v>
      </c>
      <c r="D154" s="19">
        <f t="shared" si="2"/>
        <v>470302</v>
      </c>
      <c r="E154" s="51"/>
      <c r="F154" s="51"/>
      <c r="G154" s="92">
        <v>347257</v>
      </c>
      <c r="H154" s="51"/>
      <c r="I154" s="65"/>
      <c r="J154" s="68">
        <v>92637</v>
      </c>
      <c r="K154" s="52"/>
      <c r="L154" s="69"/>
      <c r="M154" s="8">
        <v>30408</v>
      </c>
      <c r="N154" s="52"/>
      <c r="O154" s="69"/>
    </row>
    <row r="155" spans="1:15" ht="12.75" hidden="1">
      <c r="A155" s="149"/>
      <c r="B155" s="6" t="s">
        <v>8</v>
      </c>
      <c r="C155" s="7"/>
      <c r="D155" s="19">
        <f t="shared" si="2"/>
        <v>413168</v>
      </c>
      <c r="E155" s="51"/>
      <c r="F155" s="51"/>
      <c r="G155" s="50">
        <v>282477</v>
      </c>
      <c r="H155" s="51"/>
      <c r="I155" s="65"/>
      <c r="J155" s="68">
        <v>94765</v>
      </c>
      <c r="K155" s="52"/>
      <c r="L155" s="69"/>
      <c r="M155" s="8">
        <v>35926</v>
      </c>
      <c r="N155" s="52"/>
      <c r="O155" s="69"/>
    </row>
    <row r="156" spans="1:15" ht="12.75" hidden="1">
      <c r="A156" s="149"/>
      <c r="B156" s="14" t="s">
        <v>9</v>
      </c>
      <c r="C156" s="15"/>
      <c r="D156" s="22">
        <f t="shared" si="2"/>
        <v>572983</v>
      </c>
      <c r="E156" s="74">
        <f>SUM(D154:D156)</f>
        <v>1456453</v>
      </c>
      <c r="F156" s="51"/>
      <c r="G156" s="87">
        <v>429181</v>
      </c>
      <c r="H156" s="74">
        <f>SUM(G154:G156)</f>
        <v>1058915</v>
      </c>
      <c r="I156" s="51"/>
      <c r="J156" s="75">
        <v>95220</v>
      </c>
      <c r="K156" s="76">
        <f>SUM(J154:J156)</f>
        <v>282622</v>
      </c>
      <c r="L156" s="52"/>
      <c r="M156" s="119">
        <v>48582</v>
      </c>
      <c r="N156" s="76">
        <f>SUM(M154:M156)</f>
        <v>114916</v>
      </c>
      <c r="O156" s="69"/>
    </row>
    <row r="157" spans="1:15" ht="12.75" hidden="1">
      <c r="A157" s="149"/>
      <c r="B157" s="6" t="s">
        <v>10</v>
      </c>
      <c r="C157" s="7" t="s">
        <v>55</v>
      </c>
      <c r="D157" s="99">
        <f t="shared" si="2"/>
        <v>622267</v>
      </c>
      <c r="E157" s="51"/>
      <c r="F157" s="51"/>
      <c r="G157" s="50">
        <v>469408</v>
      </c>
      <c r="H157" s="51"/>
      <c r="I157" s="65"/>
      <c r="J157" s="68">
        <v>102143</v>
      </c>
      <c r="K157" s="52"/>
      <c r="L157" s="69"/>
      <c r="M157" s="95">
        <v>50716</v>
      </c>
      <c r="N157" s="52"/>
      <c r="O157" s="69"/>
    </row>
    <row r="158" spans="1:15" ht="12.75" hidden="1">
      <c r="A158" s="149"/>
      <c r="B158" s="6" t="s">
        <v>12</v>
      </c>
      <c r="C158" s="7"/>
      <c r="D158" s="19">
        <f t="shared" si="2"/>
        <v>605276</v>
      </c>
      <c r="E158" s="51"/>
      <c r="F158" s="51"/>
      <c r="G158" s="50">
        <v>454897</v>
      </c>
      <c r="H158" s="90"/>
      <c r="I158" s="65"/>
      <c r="J158" s="68">
        <v>98617</v>
      </c>
      <c r="K158" s="70"/>
      <c r="L158" s="71"/>
      <c r="M158" s="8">
        <v>51762</v>
      </c>
      <c r="N158" s="70"/>
      <c r="O158" s="71"/>
    </row>
    <row r="159" spans="1:15" ht="12.75" hidden="1">
      <c r="A159" s="149"/>
      <c r="B159" s="14" t="s">
        <v>13</v>
      </c>
      <c r="C159" s="15"/>
      <c r="D159" s="22">
        <f t="shared" si="2"/>
        <v>482882</v>
      </c>
      <c r="E159" s="74">
        <f>SUM(D157:D159)</f>
        <v>1710425</v>
      </c>
      <c r="F159" s="51"/>
      <c r="G159" s="87">
        <v>341461</v>
      </c>
      <c r="H159" s="74">
        <f>SUM(G157:G159)</f>
        <v>1265766</v>
      </c>
      <c r="I159" s="51"/>
      <c r="J159" s="75">
        <v>106427</v>
      </c>
      <c r="K159" s="76">
        <f>SUM(J157:J159)</f>
        <v>307187</v>
      </c>
      <c r="L159" s="69"/>
      <c r="M159" s="22">
        <v>34994</v>
      </c>
      <c r="N159" s="76">
        <f>SUM(M157:M159)</f>
        <v>137472</v>
      </c>
      <c r="O159" s="93"/>
    </row>
    <row r="160" spans="1:15" ht="12.75" hidden="1">
      <c r="A160" s="149"/>
      <c r="B160" s="54" t="s">
        <v>14</v>
      </c>
      <c r="C160" s="55" t="s">
        <v>56</v>
      </c>
      <c r="D160" s="99">
        <f t="shared" si="2"/>
        <v>526019</v>
      </c>
      <c r="E160" s="51"/>
      <c r="F160" s="51"/>
      <c r="G160" s="99">
        <v>363257</v>
      </c>
      <c r="H160" s="51"/>
      <c r="I160" s="65"/>
      <c r="J160" s="68">
        <v>119914</v>
      </c>
      <c r="K160" s="52"/>
      <c r="L160" s="69"/>
      <c r="M160" s="8">
        <v>42848</v>
      </c>
      <c r="N160" s="52"/>
      <c r="O160" s="69"/>
    </row>
    <row r="161" spans="1:15" ht="12.75" hidden="1">
      <c r="A161" s="149"/>
      <c r="B161" s="54" t="s">
        <v>16</v>
      </c>
      <c r="C161" s="55"/>
      <c r="D161" s="19">
        <f t="shared" si="2"/>
        <v>505620</v>
      </c>
      <c r="E161" s="51"/>
      <c r="F161" s="51"/>
      <c r="G161" s="19">
        <v>332999</v>
      </c>
      <c r="H161" s="51"/>
      <c r="I161" s="65"/>
      <c r="J161" s="68">
        <v>117302</v>
      </c>
      <c r="K161" s="52"/>
      <c r="L161" s="69"/>
      <c r="M161" s="68">
        <v>55319</v>
      </c>
      <c r="N161" s="52"/>
      <c r="O161" s="69"/>
    </row>
    <row r="162" spans="1:15" ht="13.5" hidden="1" thickBot="1">
      <c r="A162" s="150"/>
      <c r="B162" s="58" t="s">
        <v>17</v>
      </c>
      <c r="C162" s="59"/>
      <c r="D162" s="20">
        <f t="shared" si="2"/>
        <v>601171</v>
      </c>
      <c r="E162" s="82">
        <f>SUM(D160+D161+D162+N185)</f>
        <v>1632810</v>
      </c>
      <c r="F162" s="94">
        <f>E153+E156+E159+E162</f>
        <v>6074618</v>
      </c>
      <c r="G162" s="20">
        <v>424071</v>
      </c>
      <c r="H162" s="82">
        <f>SUM(G160:G162)</f>
        <v>1120327</v>
      </c>
      <c r="I162" s="23">
        <f>H153+H156+H159+H162</f>
        <v>4366508</v>
      </c>
      <c r="J162" s="72">
        <v>109453</v>
      </c>
      <c r="K162" s="73">
        <f>SUM(J160:J162)</f>
        <v>346669</v>
      </c>
      <c r="L162" s="42">
        <f>SUM(K153+K156+K159+K162)</f>
        <v>1199129</v>
      </c>
      <c r="M162" s="72">
        <v>67647</v>
      </c>
      <c r="N162" s="73">
        <f>SUM(M160:M162)</f>
        <v>165814</v>
      </c>
      <c r="O162" s="42">
        <f>N153+N156+N159+N162</f>
        <v>508981</v>
      </c>
    </row>
    <row r="163" spans="1:15" ht="12.75" hidden="1">
      <c r="A163" s="151" t="s">
        <v>58</v>
      </c>
      <c r="B163" s="2" t="s">
        <v>1</v>
      </c>
      <c r="C163" s="3" t="s">
        <v>104</v>
      </c>
      <c r="D163" s="18">
        <f aca="true" t="shared" si="3" ref="D163:D174">SUM(G163+J163+M163)</f>
        <v>645880</v>
      </c>
      <c r="E163" s="4"/>
      <c r="F163" s="4"/>
      <c r="G163" s="66">
        <v>459895</v>
      </c>
      <c r="H163" s="4"/>
      <c r="I163" s="5"/>
      <c r="J163" s="66">
        <v>117905</v>
      </c>
      <c r="K163" s="34"/>
      <c r="L163" s="35"/>
      <c r="M163" s="66">
        <v>68080</v>
      </c>
      <c r="N163" s="34"/>
      <c r="O163" s="35"/>
    </row>
    <row r="164" spans="1:15" ht="12.75" hidden="1">
      <c r="A164" s="152"/>
      <c r="B164" s="6" t="s">
        <v>4</v>
      </c>
      <c r="C164" s="7"/>
      <c r="D164" s="19">
        <f t="shared" si="3"/>
        <v>666496</v>
      </c>
      <c r="E164" s="8"/>
      <c r="F164" s="8"/>
      <c r="G164" s="53">
        <v>450813</v>
      </c>
      <c r="H164" s="8"/>
      <c r="I164" s="9"/>
      <c r="J164" s="53">
        <v>149326</v>
      </c>
      <c r="K164" s="37"/>
      <c r="L164" s="38"/>
      <c r="M164" s="53">
        <v>66357</v>
      </c>
      <c r="N164" s="37"/>
      <c r="O164" s="38"/>
    </row>
    <row r="165" spans="1:15" ht="12.75" hidden="1">
      <c r="A165" s="152"/>
      <c r="B165" s="14" t="s">
        <v>5</v>
      </c>
      <c r="C165" s="15"/>
      <c r="D165" s="22">
        <f t="shared" si="3"/>
        <v>649600</v>
      </c>
      <c r="E165" s="91">
        <f>SUM(D163:D165)</f>
        <v>1961976</v>
      </c>
      <c r="F165" s="103"/>
      <c r="G165" s="67">
        <v>448706</v>
      </c>
      <c r="H165" s="91">
        <f>SUM(G163:G165)</f>
        <v>1359414</v>
      </c>
      <c r="I165" s="103"/>
      <c r="J165" s="53">
        <v>127604</v>
      </c>
      <c r="K165" s="63">
        <f>SUM(J163:J165)</f>
        <v>394835</v>
      </c>
      <c r="L165" s="103"/>
      <c r="M165" s="67">
        <v>73290</v>
      </c>
      <c r="N165" s="63">
        <f>SUM(M163:M165)</f>
        <v>207727</v>
      </c>
      <c r="O165" s="104"/>
    </row>
    <row r="166" spans="1:15" ht="12.75" hidden="1">
      <c r="A166" s="152"/>
      <c r="B166" s="6" t="s">
        <v>6</v>
      </c>
      <c r="C166" s="7" t="s">
        <v>105</v>
      </c>
      <c r="D166" s="19">
        <f t="shared" si="3"/>
        <v>587415.82</v>
      </c>
      <c r="E166" s="51"/>
      <c r="F166" s="51"/>
      <c r="G166" s="101">
        <v>448826.81999999995</v>
      </c>
      <c r="H166" s="51"/>
      <c r="I166" s="51"/>
      <c r="J166" s="105">
        <v>86491</v>
      </c>
      <c r="K166" s="52"/>
      <c r="L166" s="69"/>
      <c r="M166" s="95">
        <v>52098</v>
      </c>
      <c r="N166" s="52"/>
      <c r="O166" s="69"/>
    </row>
    <row r="167" spans="1:15" ht="12.75" hidden="1">
      <c r="A167" s="152"/>
      <c r="B167" s="6" t="s">
        <v>8</v>
      </c>
      <c r="C167" s="7"/>
      <c r="D167" s="19">
        <f t="shared" si="3"/>
        <v>617249.7</v>
      </c>
      <c r="E167" s="51"/>
      <c r="F167" s="51"/>
      <c r="G167" s="102">
        <v>458956.69999999995</v>
      </c>
      <c r="H167" s="51"/>
      <c r="I167" s="51"/>
      <c r="J167" s="106">
        <v>84421</v>
      </c>
      <c r="K167" s="52"/>
      <c r="L167" s="69"/>
      <c r="M167" s="95">
        <v>73872</v>
      </c>
      <c r="N167" s="52"/>
      <c r="O167" s="69"/>
    </row>
    <row r="168" spans="1:15" ht="12.75" hidden="1">
      <c r="A168" s="152"/>
      <c r="B168" s="14" t="s">
        <v>9</v>
      </c>
      <c r="C168" s="15"/>
      <c r="D168" s="22">
        <f t="shared" si="3"/>
        <v>583671.84</v>
      </c>
      <c r="E168" s="74">
        <f>SUM(D166:D168)</f>
        <v>1788337.3599999999</v>
      </c>
      <c r="F168" s="51"/>
      <c r="G168" s="80">
        <v>434964.83999999997</v>
      </c>
      <c r="H168" s="74">
        <f>SUM(G166:G168)</f>
        <v>1342748.3599999999</v>
      </c>
      <c r="I168" s="51"/>
      <c r="J168" s="107">
        <v>75039</v>
      </c>
      <c r="K168" s="76">
        <f>SUM(J166:J168)</f>
        <v>245951</v>
      </c>
      <c r="L168" s="69"/>
      <c r="M168" s="100">
        <v>73668</v>
      </c>
      <c r="N168" s="76">
        <f>SUM(M166:M168)</f>
        <v>199638</v>
      </c>
      <c r="O168" s="69"/>
    </row>
    <row r="169" spans="1:15" ht="12.75" hidden="1">
      <c r="A169" s="152"/>
      <c r="B169" s="6" t="s">
        <v>10</v>
      </c>
      <c r="C169" s="7" t="s">
        <v>106</v>
      </c>
      <c r="D169" s="99">
        <f t="shared" si="3"/>
        <v>691905.5900000001</v>
      </c>
      <c r="E169" s="51"/>
      <c r="F169" s="51"/>
      <c r="G169" s="50">
        <v>482809.59</v>
      </c>
      <c r="H169" s="51"/>
      <c r="I169" s="51"/>
      <c r="J169" s="105">
        <v>131842</v>
      </c>
      <c r="K169" s="52"/>
      <c r="L169" s="69"/>
      <c r="M169" s="95">
        <v>77254</v>
      </c>
      <c r="N169" s="52"/>
      <c r="O169" s="69"/>
    </row>
    <row r="170" spans="1:15" ht="12.75" hidden="1">
      <c r="A170" s="152"/>
      <c r="B170" s="6" t="s">
        <v>12</v>
      </c>
      <c r="C170" s="7"/>
      <c r="D170" s="19">
        <f t="shared" si="3"/>
        <v>651986.5</v>
      </c>
      <c r="E170" s="51"/>
      <c r="F170" s="51"/>
      <c r="G170" s="50">
        <v>441800.5</v>
      </c>
      <c r="H170" s="90"/>
      <c r="I170" s="51"/>
      <c r="J170" s="106">
        <v>135340</v>
      </c>
      <c r="K170" s="70"/>
      <c r="L170" s="71"/>
      <c r="M170" s="95">
        <v>74846</v>
      </c>
      <c r="N170" s="52"/>
      <c r="O170" s="71"/>
    </row>
    <row r="171" spans="1:15" ht="13.5" hidden="1" thickBot="1">
      <c r="A171" s="152"/>
      <c r="B171" s="14" t="s">
        <v>13</v>
      </c>
      <c r="C171" s="15"/>
      <c r="D171" s="22">
        <f t="shared" si="3"/>
        <v>611123.05</v>
      </c>
      <c r="E171" s="74">
        <f>SUM(D169:D171)</f>
        <v>1955015.1400000001</v>
      </c>
      <c r="F171" s="51"/>
      <c r="G171" s="50">
        <v>434380.05</v>
      </c>
      <c r="H171" s="74">
        <f>SUM(G169:G171)</f>
        <v>1358990.1400000001</v>
      </c>
      <c r="I171" s="51"/>
      <c r="J171" s="107">
        <v>122312</v>
      </c>
      <c r="K171" s="76">
        <f>SUM(J169:J171)</f>
        <v>389494</v>
      </c>
      <c r="L171" s="69"/>
      <c r="M171" s="100">
        <v>54431</v>
      </c>
      <c r="N171" s="76">
        <f>SUM(M169:M171)</f>
        <v>206531</v>
      </c>
      <c r="O171" s="93"/>
    </row>
    <row r="172" spans="1:15" ht="12.75" hidden="1">
      <c r="A172" s="152"/>
      <c r="B172" s="54" t="s">
        <v>14</v>
      </c>
      <c r="C172" s="113" t="s">
        <v>107</v>
      </c>
      <c r="D172" s="99">
        <f t="shared" si="3"/>
        <v>654746.69</v>
      </c>
      <c r="E172" s="51"/>
      <c r="F172" s="51"/>
      <c r="G172" s="110">
        <v>452007.69</v>
      </c>
      <c r="H172" s="51"/>
      <c r="I172" s="65"/>
      <c r="J172" s="68">
        <v>128549</v>
      </c>
      <c r="K172" s="52"/>
      <c r="L172" s="69"/>
      <c r="M172" s="95">
        <v>74190</v>
      </c>
      <c r="N172" s="52"/>
      <c r="O172" s="69"/>
    </row>
    <row r="173" spans="1:15" ht="12.75" hidden="1">
      <c r="A173" s="152"/>
      <c r="B173" s="54" t="s">
        <v>16</v>
      </c>
      <c r="C173" s="55"/>
      <c r="D173" s="19">
        <f t="shared" si="3"/>
        <v>630050.71</v>
      </c>
      <c r="E173" s="51"/>
      <c r="F173" s="51"/>
      <c r="G173" s="50">
        <v>442178.71</v>
      </c>
      <c r="H173" s="51"/>
      <c r="I173" s="65"/>
      <c r="J173" s="68">
        <v>115395</v>
      </c>
      <c r="K173" s="52"/>
      <c r="L173" s="69"/>
      <c r="M173" s="68">
        <v>72477</v>
      </c>
      <c r="N173" s="52"/>
      <c r="O173" s="69"/>
    </row>
    <row r="174" spans="1:15" ht="13.5" hidden="1" thickBot="1">
      <c r="A174" s="153"/>
      <c r="B174" s="58" t="s">
        <v>17</v>
      </c>
      <c r="C174" s="59"/>
      <c r="D174" s="20">
        <f t="shared" si="3"/>
        <v>727290.1</v>
      </c>
      <c r="E174" s="82">
        <f>SUM(D172:D174)</f>
        <v>2012087.5</v>
      </c>
      <c r="F174" s="94">
        <f>E165+E168+E171+E174</f>
        <v>7717416</v>
      </c>
      <c r="G174" s="109">
        <v>499808.1</v>
      </c>
      <c r="H174" s="82">
        <f>SUM(G172:G174)</f>
        <v>1393994.5</v>
      </c>
      <c r="I174" s="23">
        <f>H165+H168+H171+H174</f>
        <v>5455147</v>
      </c>
      <c r="J174" s="72">
        <v>147516</v>
      </c>
      <c r="K174" s="73">
        <f>SUM(J172:J174)</f>
        <v>391460</v>
      </c>
      <c r="L174" s="42">
        <f>SUM(K165+K168+K171+K174)</f>
        <v>1421740</v>
      </c>
      <c r="M174" s="72">
        <v>79966</v>
      </c>
      <c r="N174" s="73">
        <f>SUM(M172:M174)</f>
        <v>226633</v>
      </c>
      <c r="O174" s="42">
        <f>N165+N168+N171+N174</f>
        <v>840529</v>
      </c>
    </row>
    <row r="175" spans="1:15" ht="12.75" hidden="1">
      <c r="A175" s="143" t="s">
        <v>62</v>
      </c>
      <c r="B175" s="2" t="s">
        <v>1</v>
      </c>
      <c r="C175" s="3" t="s">
        <v>108</v>
      </c>
      <c r="D175" s="18">
        <f>G175+J175+M175</f>
        <v>640055.49</v>
      </c>
      <c r="E175" s="4"/>
      <c r="F175" s="4"/>
      <c r="G175" s="50">
        <v>438823.49000000005</v>
      </c>
      <c r="H175" s="4"/>
      <c r="I175" s="5"/>
      <c r="J175" s="105">
        <v>127771</v>
      </c>
      <c r="K175" s="34"/>
      <c r="L175" s="35"/>
      <c r="M175" s="66">
        <v>73461</v>
      </c>
      <c r="N175" s="34"/>
      <c r="O175" s="35"/>
    </row>
    <row r="176" spans="1:15" ht="12.75" hidden="1">
      <c r="A176" s="146"/>
      <c r="B176" s="6" t="s">
        <v>4</v>
      </c>
      <c r="C176" s="7"/>
      <c r="D176" s="19">
        <f>G176+J176+M176</f>
        <v>689667.8300000001</v>
      </c>
      <c r="E176" s="8"/>
      <c r="F176" s="8"/>
      <c r="G176" s="53">
        <v>460573.83000000013</v>
      </c>
      <c r="H176" s="8"/>
      <c r="I176" s="9"/>
      <c r="J176" s="106">
        <v>147286</v>
      </c>
      <c r="K176" s="37"/>
      <c r="L176" s="38"/>
      <c r="M176" s="53">
        <v>81808</v>
      </c>
      <c r="N176" s="37"/>
      <c r="O176" s="38"/>
    </row>
    <row r="177" spans="1:15" ht="12.75" hidden="1">
      <c r="A177" s="146"/>
      <c r="B177" s="14" t="s">
        <v>5</v>
      </c>
      <c r="C177" s="15"/>
      <c r="D177" s="22">
        <f>G177+J177+M177</f>
        <v>664022.6299999999</v>
      </c>
      <c r="E177" s="91">
        <f>SUM(D175:D177)</f>
        <v>1993745.95</v>
      </c>
      <c r="F177" s="84"/>
      <c r="G177" s="111">
        <v>458955.6299999999</v>
      </c>
      <c r="H177" s="91">
        <f>SUM(G175:G177)</f>
        <v>1358352.9500000002</v>
      </c>
      <c r="I177" s="103"/>
      <c r="J177" s="53">
        <v>135790</v>
      </c>
      <c r="K177" s="63">
        <f>SUM(J175:J177)</f>
        <v>410847</v>
      </c>
      <c r="L177" s="103"/>
      <c r="M177" s="67">
        <v>69277</v>
      </c>
      <c r="N177" s="63">
        <f>SUM(M175:M177)</f>
        <v>224546</v>
      </c>
      <c r="O177" s="104"/>
    </row>
    <row r="178" spans="1:15" ht="12.75" hidden="1">
      <c r="A178" s="146"/>
      <c r="B178" s="6" t="s">
        <v>6</v>
      </c>
      <c r="C178" s="7" t="s">
        <v>109</v>
      </c>
      <c r="D178" s="99">
        <f aca="true" t="shared" si="4" ref="D178:D186">G178+J178+M178</f>
        <v>673842.76</v>
      </c>
      <c r="E178" s="51"/>
      <c r="F178" s="51"/>
      <c r="G178" s="101">
        <v>482281.76</v>
      </c>
      <c r="H178" s="51"/>
      <c r="I178" s="51"/>
      <c r="J178" s="105">
        <v>139093</v>
      </c>
      <c r="K178" s="52"/>
      <c r="L178" s="69"/>
      <c r="M178" s="120">
        <v>52468</v>
      </c>
      <c r="N178" s="52"/>
      <c r="O178" s="69"/>
    </row>
    <row r="179" spans="1:15" ht="12.75" hidden="1">
      <c r="A179" s="146"/>
      <c r="B179" s="6" t="s">
        <v>8</v>
      </c>
      <c r="C179" s="7"/>
      <c r="D179" s="19">
        <f t="shared" si="4"/>
        <v>646101.85</v>
      </c>
      <c r="E179" s="51"/>
      <c r="F179" s="51"/>
      <c r="G179" s="102">
        <v>425448.35</v>
      </c>
      <c r="H179" s="51"/>
      <c r="I179" s="51"/>
      <c r="J179" s="106">
        <v>141579.5</v>
      </c>
      <c r="K179" s="52"/>
      <c r="L179" s="69"/>
      <c r="M179" s="95">
        <v>79074</v>
      </c>
      <c r="N179" s="52"/>
      <c r="O179" s="69"/>
    </row>
    <row r="180" spans="1:15" ht="12.75" hidden="1">
      <c r="A180" s="146"/>
      <c r="B180" s="14" t="s">
        <v>9</v>
      </c>
      <c r="C180" s="15"/>
      <c r="D180" s="22">
        <f t="shared" si="4"/>
        <v>638489.64</v>
      </c>
      <c r="E180" s="74">
        <f>SUM(D178:D180)</f>
        <v>1958434.25</v>
      </c>
      <c r="F180" s="51"/>
      <c r="G180" s="80">
        <v>446263.14</v>
      </c>
      <c r="H180" s="74">
        <f>SUM(G178:G180)</f>
        <v>1353993.25</v>
      </c>
      <c r="I180" s="51"/>
      <c r="J180" s="107">
        <v>115475.5</v>
      </c>
      <c r="K180" s="76">
        <f>SUM(J178:J180)</f>
        <v>396148</v>
      </c>
      <c r="L180" s="69"/>
      <c r="M180" s="100">
        <v>76751</v>
      </c>
      <c r="N180" s="76">
        <f>SUM(M178:M180)</f>
        <v>208293</v>
      </c>
      <c r="O180" s="69"/>
    </row>
    <row r="181" spans="1:15" ht="12.75" hidden="1">
      <c r="A181" s="146"/>
      <c r="B181" s="6" t="s">
        <v>10</v>
      </c>
      <c r="C181" s="7" t="s">
        <v>110</v>
      </c>
      <c r="D181" s="99">
        <f t="shared" si="4"/>
        <v>649663.96</v>
      </c>
      <c r="E181" s="51"/>
      <c r="F181" s="51"/>
      <c r="G181" s="50">
        <v>449327.9599999999</v>
      </c>
      <c r="H181" s="51"/>
      <c r="I181" s="51"/>
      <c r="J181" s="105">
        <v>123154</v>
      </c>
      <c r="K181" s="52"/>
      <c r="L181" s="69"/>
      <c r="M181" s="95">
        <v>77182</v>
      </c>
      <c r="N181" s="52"/>
      <c r="O181" s="69"/>
    </row>
    <row r="182" spans="1:15" ht="12.75" hidden="1">
      <c r="A182" s="146"/>
      <c r="B182" s="6" t="s">
        <v>12</v>
      </c>
      <c r="C182" s="7"/>
      <c r="D182" s="19">
        <f t="shared" si="4"/>
        <v>563031.8400000001</v>
      </c>
      <c r="E182" s="51"/>
      <c r="F182" s="51"/>
      <c r="G182" s="50">
        <v>369802.44000000006</v>
      </c>
      <c r="H182" s="90"/>
      <c r="I182" s="51"/>
      <c r="J182" s="106">
        <v>116653.4</v>
      </c>
      <c r="K182" s="70"/>
      <c r="L182" s="71"/>
      <c r="M182" s="95">
        <v>76576</v>
      </c>
      <c r="N182" s="52"/>
      <c r="O182" s="71"/>
    </row>
    <row r="183" spans="1:15" ht="12.75" hidden="1">
      <c r="A183" s="146"/>
      <c r="B183" s="14" t="s">
        <v>13</v>
      </c>
      <c r="C183" s="15"/>
      <c r="D183" s="22">
        <f t="shared" si="4"/>
        <v>468282.5800000001</v>
      </c>
      <c r="E183" s="74">
        <f>SUM(D181:D183)</f>
        <v>1680978.3800000001</v>
      </c>
      <c r="F183" s="51"/>
      <c r="G183" s="87">
        <v>304302.18000000005</v>
      </c>
      <c r="H183" s="74">
        <f>SUM(G181:G183)</f>
        <v>1123432.58</v>
      </c>
      <c r="I183" s="51"/>
      <c r="J183" s="107">
        <v>107495.4</v>
      </c>
      <c r="K183" s="76">
        <f>SUM(J181:J183)</f>
        <v>347302.8</v>
      </c>
      <c r="L183" s="69"/>
      <c r="M183" s="100">
        <v>56485</v>
      </c>
      <c r="N183" s="76">
        <f>SUM(M181:M183)</f>
        <v>210243</v>
      </c>
      <c r="O183" s="93"/>
    </row>
    <row r="184" spans="1:15" ht="12.75" hidden="1">
      <c r="A184" s="146"/>
      <c r="B184" s="54" t="s">
        <v>14</v>
      </c>
      <c r="C184" s="113" t="s">
        <v>111</v>
      </c>
      <c r="D184" s="99">
        <f t="shared" si="4"/>
        <v>633790.25</v>
      </c>
      <c r="E184" s="51"/>
      <c r="F184" s="51"/>
      <c r="G184" s="50">
        <v>427443.85</v>
      </c>
      <c r="H184" s="51"/>
      <c r="I184" s="65"/>
      <c r="J184" s="68">
        <v>138664.4</v>
      </c>
      <c r="K184" s="52"/>
      <c r="L184" s="69"/>
      <c r="M184" s="95">
        <v>67682</v>
      </c>
      <c r="N184" s="52"/>
      <c r="O184" s="69"/>
    </row>
    <row r="185" spans="1:15" ht="12.75" hidden="1">
      <c r="A185" s="146"/>
      <c r="B185" s="54" t="s">
        <v>16</v>
      </c>
      <c r="C185" s="55"/>
      <c r="D185" s="19">
        <f t="shared" si="4"/>
        <v>603140.5</v>
      </c>
      <c r="E185" s="51"/>
      <c r="F185" s="51"/>
      <c r="G185" s="50">
        <v>405825.1</v>
      </c>
      <c r="H185" s="51"/>
      <c r="I185" s="65"/>
      <c r="J185" s="68">
        <v>129106.4</v>
      </c>
      <c r="K185" s="52"/>
      <c r="L185" s="69"/>
      <c r="M185" s="68">
        <v>68209</v>
      </c>
      <c r="N185" s="52"/>
      <c r="O185" s="69"/>
    </row>
    <row r="186" spans="1:15" ht="13.5" hidden="1" thickBot="1">
      <c r="A186" s="147"/>
      <c r="B186" s="58" t="s">
        <v>17</v>
      </c>
      <c r="C186" s="59"/>
      <c r="D186" s="20">
        <f t="shared" si="4"/>
        <v>702402.4</v>
      </c>
      <c r="E186" s="82">
        <f>SUM(D184:D186)</f>
        <v>1939333.15</v>
      </c>
      <c r="F186" s="94">
        <f>SUM(E177+E180+E183+E186)</f>
        <v>7572491.73</v>
      </c>
      <c r="G186" s="109">
        <v>492320</v>
      </c>
      <c r="H186" s="112">
        <f>SUM(G184:G186)</f>
        <v>1325588.95</v>
      </c>
      <c r="I186" s="23">
        <f>H177+H180+H183+H186</f>
        <v>5161367.73</v>
      </c>
      <c r="J186" s="72">
        <v>138996.4</v>
      </c>
      <c r="K186" s="73">
        <f>SUM(J184:J186)</f>
        <v>406767.19999999995</v>
      </c>
      <c r="L186" s="42">
        <f>SUM(K177+K180+K183+K186)</f>
        <v>1561065</v>
      </c>
      <c r="M186" s="72">
        <v>71086</v>
      </c>
      <c r="N186" s="73">
        <f>SUM(M184:M186)</f>
        <v>206977</v>
      </c>
      <c r="O186" s="42">
        <f>N177+N180+N183+N186</f>
        <v>850059</v>
      </c>
    </row>
    <row r="187" spans="1:15" ht="12.75" hidden="1">
      <c r="A187" s="143" t="s">
        <v>83</v>
      </c>
      <c r="B187" s="2" t="s">
        <v>1</v>
      </c>
      <c r="C187" s="3" t="s">
        <v>112</v>
      </c>
      <c r="D187" s="18">
        <f aca="true" t="shared" si="5" ref="D187:D192">G187+J187+M187</f>
        <v>668560.4000000001</v>
      </c>
      <c r="E187" s="4"/>
      <c r="F187" s="4"/>
      <c r="G187" s="50">
        <v>464292.4000000001</v>
      </c>
      <c r="H187" s="4"/>
      <c r="I187" s="5"/>
      <c r="J187" s="50">
        <v>134490</v>
      </c>
      <c r="K187" s="34"/>
      <c r="L187" s="35"/>
      <c r="M187" s="66">
        <v>69778</v>
      </c>
      <c r="N187" s="34"/>
      <c r="O187" s="35"/>
    </row>
    <row r="188" spans="1:15" ht="12.75" hidden="1">
      <c r="A188" s="152"/>
      <c r="B188" s="6" t="s">
        <v>4</v>
      </c>
      <c r="C188" s="7"/>
      <c r="D188" s="19">
        <f t="shared" si="5"/>
        <v>640765.92</v>
      </c>
      <c r="E188" s="8"/>
      <c r="F188" s="8"/>
      <c r="G188" s="53">
        <v>429036.92000000004</v>
      </c>
      <c r="H188" s="8"/>
      <c r="I188" s="9"/>
      <c r="J188" s="53">
        <v>135026</v>
      </c>
      <c r="K188" s="37"/>
      <c r="L188" s="38"/>
      <c r="M188" s="53">
        <v>76703</v>
      </c>
      <c r="N188" s="37"/>
      <c r="O188" s="38"/>
    </row>
    <row r="189" spans="1:15" ht="12.75" hidden="1">
      <c r="A189" s="152"/>
      <c r="B189" s="14" t="s">
        <v>5</v>
      </c>
      <c r="C189" s="15"/>
      <c r="D189" s="22">
        <f t="shared" si="5"/>
        <v>625291.6099999999</v>
      </c>
      <c r="E189" s="91">
        <f>SUM(D187:D189)</f>
        <v>1934617.9300000002</v>
      </c>
      <c r="F189" s="84"/>
      <c r="G189" s="111">
        <v>445372.6099999999</v>
      </c>
      <c r="H189" s="91">
        <f>SUM(G187:G189)</f>
        <v>1338701.93</v>
      </c>
      <c r="I189" s="103"/>
      <c r="J189" s="67">
        <v>115774</v>
      </c>
      <c r="K189" s="63">
        <f>SUM(J187:J189)</f>
        <v>385290</v>
      </c>
      <c r="L189" s="103"/>
      <c r="M189" s="67">
        <v>64145</v>
      </c>
      <c r="N189" s="63">
        <f>SUM(M187:M189)</f>
        <v>210626</v>
      </c>
      <c r="O189" s="104"/>
    </row>
    <row r="190" spans="1:15" ht="12.75" hidden="1">
      <c r="A190" s="152"/>
      <c r="B190" s="6" t="s">
        <v>6</v>
      </c>
      <c r="C190" s="7" t="s">
        <v>113</v>
      </c>
      <c r="D190" s="99">
        <f t="shared" si="5"/>
        <v>605666.2599999999</v>
      </c>
      <c r="E190" s="51"/>
      <c r="F190" s="51"/>
      <c r="G190" s="101">
        <v>460463.55999999994</v>
      </c>
      <c r="H190" s="51"/>
      <c r="I190" s="51"/>
      <c r="J190" s="105">
        <v>95810.7</v>
      </c>
      <c r="K190" s="52"/>
      <c r="L190" s="69"/>
      <c r="M190" s="120">
        <v>49392</v>
      </c>
      <c r="N190" s="52"/>
      <c r="O190" s="69"/>
    </row>
    <row r="191" spans="1:15" ht="12.75" hidden="1">
      <c r="A191" s="152"/>
      <c r="B191" s="6" t="s">
        <v>8</v>
      </c>
      <c r="C191" s="7"/>
      <c r="D191" s="19">
        <f t="shared" si="5"/>
        <v>618460.4899999999</v>
      </c>
      <c r="E191" s="51"/>
      <c r="F191" s="51"/>
      <c r="G191" s="102">
        <v>472179.7899999999</v>
      </c>
      <c r="H191" s="51"/>
      <c r="I191" s="51"/>
      <c r="J191" s="106">
        <v>78423.7</v>
      </c>
      <c r="K191" s="52"/>
      <c r="L191" s="69"/>
      <c r="M191" s="95">
        <v>67857</v>
      </c>
      <c r="N191" s="52"/>
      <c r="O191" s="69"/>
    </row>
    <row r="192" spans="1:15" ht="12.75" hidden="1">
      <c r="A192" s="152"/>
      <c r="B192" s="14" t="s">
        <v>9</v>
      </c>
      <c r="C192" s="15"/>
      <c r="D192" s="22">
        <f t="shared" si="5"/>
        <v>602521.07</v>
      </c>
      <c r="E192" s="74">
        <f>SUM(D190:D192)</f>
        <v>1826647.8199999998</v>
      </c>
      <c r="F192" s="51"/>
      <c r="G192" s="80">
        <v>454997.06999999995</v>
      </c>
      <c r="H192" s="74">
        <f>SUM(G190:G192)</f>
        <v>1387640.42</v>
      </c>
      <c r="I192" s="51"/>
      <c r="J192" s="107">
        <v>83511</v>
      </c>
      <c r="K192" s="76">
        <f>SUM(J190:J192)</f>
        <v>257745.4</v>
      </c>
      <c r="L192" s="69"/>
      <c r="M192" s="100">
        <v>64013</v>
      </c>
      <c r="N192" s="76">
        <f>SUM(M190:M192)</f>
        <v>181262</v>
      </c>
      <c r="O192" s="69"/>
    </row>
    <row r="193" spans="1:15" ht="12.75" hidden="1">
      <c r="A193" s="152"/>
      <c r="B193" s="6" t="s">
        <v>10</v>
      </c>
      <c r="C193" s="7" t="s">
        <v>114</v>
      </c>
      <c r="D193" s="99">
        <f aca="true" t="shared" si="6" ref="D193:D198">G193+J193+M193</f>
        <v>607056.31</v>
      </c>
      <c r="E193" s="51"/>
      <c r="F193" s="51"/>
      <c r="G193" s="50">
        <v>420906.91000000003</v>
      </c>
      <c r="H193" s="51"/>
      <c r="I193" s="51"/>
      <c r="J193" s="105">
        <v>124478.4</v>
      </c>
      <c r="K193" s="52"/>
      <c r="L193" s="69"/>
      <c r="M193" s="95">
        <v>61671</v>
      </c>
      <c r="N193" s="52"/>
      <c r="O193" s="69"/>
    </row>
    <row r="194" spans="1:15" ht="12.75" hidden="1">
      <c r="A194" s="152"/>
      <c r="B194" s="6" t="s">
        <v>12</v>
      </c>
      <c r="C194" s="7"/>
      <c r="D194" s="19">
        <f t="shared" si="6"/>
        <v>615531.6599999999</v>
      </c>
      <c r="E194" s="51"/>
      <c r="F194" s="51"/>
      <c r="G194" s="50">
        <v>430249.66</v>
      </c>
      <c r="H194" s="90"/>
      <c r="I194" s="51"/>
      <c r="J194" s="106">
        <v>125513</v>
      </c>
      <c r="K194" s="70"/>
      <c r="L194" s="71"/>
      <c r="M194" s="95">
        <v>59769</v>
      </c>
      <c r="N194" s="52"/>
      <c r="O194" s="71"/>
    </row>
    <row r="195" spans="1:15" ht="12.75" hidden="1">
      <c r="A195" s="152"/>
      <c r="B195" s="14" t="s">
        <v>13</v>
      </c>
      <c r="C195" s="15"/>
      <c r="D195" s="22">
        <f t="shared" si="6"/>
        <v>578916.24</v>
      </c>
      <c r="E195" s="74">
        <f>SUM(D193:D195)</f>
        <v>1801504.21</v>
      </c>
      <c r="F195" s="51"/>
      <c r="G195" s="87">
        <v>419239.23999999993</v>
      </c>
      <c r="H195" s="74">
        <f>SUM(G193:G195)</f>
        <v>1270395.81</v>
      </c>
      <c r="I195" s="51"/>
      <c r="J195" s="107">
        <v>121044</v>
      </c>
      <c r="K195" s="76">
        <f>SUM(J193:J195)</f>
        <v>371035.4</v>
      </c>
      <c r="L195" s="69"/>
      <c r="M195" s="100">
        <v>38633</v>
      </c>
      <c r="N195" s="76">
        <f>SUM(M193:M195)</f>
        <v>160073</v>
      </c>
      <c r="O195" s="93"/>
    </row>
    <row r="196" spans="1:15" ht="12.75" hidden="1">
      <c r="A196" s="152"/>
      <c r="B196" s="54" t="s">
        <v>14</v>
      </c>
      <c r="C196" s="113" t="s">
        <v>115</v>
      </c>
      <c r="D196" s="99">
        <f t="shared" si="6"/>
        <v>682721.05</v>
      </c>
      <c r="E196" s="51"/>
      <c r="F196" s="51"/>
      <c r="G196" s="50">
        <v>475255.0500000001</v>
      </c>
      <c r="H196" s="51"/>
      <c r="I196" s="65"/>
      <c r="J196" s="68">
        <v>143613</v>
      </c>
      <c r="K196" s="52"/>
      <c r="L196" s="69"/>
      <c r="M196" s="95">
        <v>63853</v>
      </c>
      <c r="N196" s="52"/>
      <c r="O196" s="69"/>
    </row>
    <row r="197" spans="1:15" ht="12.75" hidden="1">
      <c r="A197" s="152"/>
      <c r="B197" s="54" t="s">
        <v>16</v>
      </c>
      <c r="C197" s="55"/>
      <c r="D197" s="19">
        <f t="shared" si="6"/>
        <v>636355.6700000002</v>
      </c>
      <c r="E197" s="51"/>
      <c r="F197" s="51"/>
      <c r="G197" s="50">
        <v>459687.6700000001</v>
      </c>
      <c r="H197" s="51"/>
      <c r="I197" s="65"/>
      <c r="J197" s="68">
        <v>115847</v>
      </c>
      <c r="K197" s="52"/>
      <c r="L197" s="69"/>
      <c r="M197" s="68">
        <v>60821</v>
      </c>
      <c r="N197" s="52"/>
      <c r="O197" s="69"/>
    </row>
    <row r="198" spans="1:15" ht="13.5" hidden="1" thickBot="1">
      <c r="A198" s="153"/>
      <c r="B198" s="58" t="s">
        <v>17</v>
      </c>
      <c r="C198" s="59"/>
      <c r="D198" s="20">
        <f t="shared" si="6"/>
        <v>646724.81</v>
      </c>
      <c r="E198" s="82">
        <f>SUM(D196:D198)</f>
        <v>1965801.5300000003</v>
      </c>
      <c r="F198" s="94">
        <f>SUM(E189+E192+E195+E198)</f>
        <v>7528571.49</v>
      </c>
      <c r="G198" s="109">
        <v>446156.81</v>
      </c>
      <c r="H198" s="112">
        <f>SUM(G196:G198)</f>
        <v>1381099.5300000003</v>
      </c>
      <c r="I198" s="23">
        <f>SUM(H189+H192+H195+H198)</f>
        <v>5377837.6899999995</v>
      </c>
      <c r="J198" s="72">
        <v>134487</v>
      </c>
      <c r="K198" s="73">
        <f>SUM(J196:J198)</f>
        <v>393947</v>
      </c>
      <c r="L198" s="42">
        <f>SUM(+K189+K192+K195+K198)</f>
        <v>1408017.8</v>
      </c>
      <c r="M198" s="72">
        <v>66081</v>
      </c>
      <c r="N198" s="73">
        <f>SUM(M196:M198)</f>
        <v>190755</v>
      </c>
      <c r="O198" s="42">
        <f>SUM(N189+N192+N195+N198)</f>
        <v>742716</v>
      </c>
    </row>
    <row r="199" spans="1:15" ht="12.75" hidden="1">
      <c r="A199" s="143" t="s">
        <v>84</v>
      </c>
      <c r="B199" s="2" t="s">
        <v>1</v>
      </c>
      <c r="C199" s="114" t="s">
        <v>116</v>
      </c>
      <c r="D199" s="18">
        <f aca="true" t="shared" si="7" ref="D199:D216">G199+J199+M199</f>
        <v>701088.5399999999</v>
      </c>
      <c r="E199" s="4"/>
      <c r="F199" s="4"/>
      <c r="G199" s="50">
        <v>494670.5399999999</v>
      </c>
      <c r="H199" s="4"/>
      <c r="I199" s="5"/>
      <c r="J199" s="50">
        <v>139244</v>
      </c>
      <c r="K199" s="34"/>
      <c r="L199" s="35"/>
      <c r="M199" s="66">
        <v>67174</v>
      </c>
      <c r="N199" s="34"/>
      <c r="O199" s="35"/>
    </row>
    <row r="200" spans="1:15" ht="12.75" hidden="1">
      <c r="A200" s="146"/>
      <c r="B200" s="6" t="s">
        <v>4</v>
      </c>
      <c r="C200" s="7"/>
      <c r="D200" s="19">
        <f t="shared" si="7"/>
        <v>697511.1200000001</v>
      </c>
      <c r="E200" s="8"/>
      <c r="F200" s="8"/>
      <c r="G200" s="53">
        <v>494275.12000000005</v>
      </c>
      <c r="H200" s="8"/>
      <c r="I200" s="9"/>
      <c r="J200" s="53">
        <v>134302</v>
      </c>
      <c r="K200" s="37"/>
      <c r="L200" s="38"/>
      <c r="M200" s="53">
        <v>68934</v>
      </c>
      <c r="N200" s="37"/>
      <c r="O200" s="38"/>
    </row>
    <row r="201" spans="1:15" ht="12.75" hidden="1">
      <c r="A201" s="146"/>
      <c r="B201" s="14" t="s">
        <v>5</v>
      </c>
      <c r="C201" s="15"/>
      <c r="D201" s="22">
        <f t="shared" si="7"/>
        <v>638961.19</v>
      </c>
      <c r="E201" s="91">
        <f>SUM(D199:D201)</f>
        <v>2037560.85</v>
      </c>
      <c r="F201" s="84"/>
      <c r="G201" s="111">
        <v>431868.18999999994</v>
      </c>
      <c r="H201" s="91">
        <f>SUM(G199:G201)</f>
        <v>1420813.8499999999</v>
      </c>
      <c r="I201" s="103"/>
      <c r="J201" s="67">
        <v>135719</v>
      </c>
      <c r="K201" s="63">
        <f>SUM(J199:J201)</f>
        <v>409265</v>
      </c>
      <c r="L201" s="103"/>
      <c r="M201" s="67">
        <v>71374</v>
      </c>
      <c r="N201" s="63">
        <f>SUM(M199:M201)</f>
        <v>207482</v>
      </c>
      <c r="O201" s="104"/>
    </row>
    <row r="202" spans="1:15" ht="12.75" hidden="1">
      <c r="A202" s="146"/>
      <c r="B202" s="6" t="s">
        <v>6</v>
      </c>
      <c r="C202" s="115" t="s">
        <v>117</v>
      </c>
      <c r="D202" s="99">
        <f t="shared" si="7"/>
        <v>664981.39</v>
      </c>
      <c r="E202" s="51"/>
      <c r="F202" s="51"/>
      <c r="G202" s="101">
        <v>478097.39</v>
      </c>
      <c r="H202" s="51"/>
      <c r="I202" s="51"/>
      <c r="J202" s="105">
        <v>135964</v>
      </c>
      <c r="K202" s="52"/>
      <c r="L202" s="69"/>
      <c r="M202" s="120">
        <v>50920</v>
      </c>
      <c r="N202" s="52"/>
      <c r="O202" s="69"/>
    </row>
    <row r="203" spans="1:15" ht="12.75" hidden="1">
      <c r="A203" s="146"/>
      <c r="B203" s="6" t="s">
        <v>8</v>
      </c>
      <c r="C203" s="7"/>
      <c r="D203" s="19">
        <f t="shared" si="7"/>
        <v>639609.8500000001</v>
      </c>
      <c r="E203" s="51"/>
      <c r="F203" s="51"/>
      <c r="G203" s="102">
        <v>465966.8500000001</v>
      </c>
      <c r="H203" s="51"/>
      <c r="I203" s="51"/>
      <c r="J203" s="106">
        <v>120200</v>
      </c>
      <c r="K203" s="52"/>
      <c r="L203" s="69"/>
      <c r="M203" s="95">
        <v>53443</v>
      </c>
      <c r="N203" s="52"/>
      <c r="O203" s="69"/>
    </row>
    <row r="204" spans="1:15" ht="12.75" hidden="1">
      <c r="A204" s="146"/>
      <c r="B204" s="14" t="s">
        <v>9</v>
      </c>
      <c r="C204" s="15"/>
      <c r="D204" s="22">
        <f t="shared" si="7"/>
        <v>656649.75</v>
      </c>
      <c r="E204" s="74">
        <f>SUM(D202:D204)</f>
        <v>1961240.9900000002</v>
      </c>
      <c r="F204" s="51"/>
      <c r="G204" s="80">
        <v>442355.74999999994</v>
      </c>
      <c r="H204" s="74">
        <f>SUM(G202:G204)</f>
        <v>1386419.99</v>
      </c>
      <c r="I204" s="51"/>
      <c r="J204" s="107">
        <v>145483</v>
      </c>
      <c r="K204" s="76">
        <f>SUM(J202:J204)</f>
        <v>401647</v>
      </c>
      <c r="L204" s="69"/>
      <c r="M204" s="100">
        <v>68811</v>
      </c>
      <c r="N204" s="76">
        <f>SUM(M202:M204)</f>
        <v>173174</v>
      </c>
      <c r="O204" s="69"/>
    </row>
    <row r="205" spans="1:15" ht="12.75" hidden="1">
      <c r="A205" s="146"/>
      <c r="B205" s="6" t="s">
        <v>10</v>
      </c>
      <c r="C205" s="115" t="s">
        <v>118</v>
      </c>
      <c r="D205" s="19">
        <f t="shared" si="7"/>
        <v>716794.4199999999</v>
      </c>
      <c r="E205" s="51"/>
      <c r="F205" s="51"/>
      <c r="G205" s="50">
        <v>502086.42</v>
      </c>
      <c r="H205" s="51"/>
      <c r="I205" s="51"/>
      <c r="J205" s="105">
        <v>140938</v>
      </c>
      <c r="K205" s="52"/>
      <c r="L205" s="69"/>
      <c r="M205" s="95">
        <v>73770</v>
      </c>
      <c r="N205" s="52"/>
      <c r="O205" s="69"/>
    </row>
    <row r="206" spans="1:15" ht="12.75" hidden="1">
      <c r="A206" s="146"/>
      <c r="B206" s="6" t="s">
        <v>12</v>
      </c>
      <c r="C206" s="7"/>
      <c r="D206" s="19">
        <f t="shared" si="7"/>
        <v>681445.79</v>
      </c>
      <c r="E206" s="51"/>
      <c r="F206" s="51"/>
      <c r="G206" s="50">
        <v>470637.79</v>
      </c>
      <c r="H206" s="90"/>
      <c r="I206" s="51"/>
      <c r="J206" s="106">
        <v>140084</v>
      </c>
      <c r="K206" s="70"/>
      <c r="L206" s="71"/>
      <c r="M206" s="95">
        <v>70724</v>
      </c>
      <c r="N206" s="52"/>
      <c r="O206" s="71"/>
    </row>
    <row r="207" spans="1:15" ht="12.75" hidden="1">
      <c r="A207" s="146"/>
      <c r="B207" s="14" t="s">
        <v>13</v>
      </c>
      <c r="C207" s="15"/>
      <c r="D207" s="22">
        <f t="shared" si="7"/>
        <v>682004.27</v>
      </c>
      <c r="E207" s="74">
        <f>SUM(D205:D207)</f>
        <v>2080244.48</v>
      </c>
      <c r="F207" s="51"/>
      <c r="G207" s="87">
        <v>487331.2700000001</v>
      </c>
      <c r="H207" s="74">
        <f>SUM(G205:G207)</f>
        <v>1460055.48</v>
      </c>
      <c r="I207" s="51"/>
      <c r="J207" s="107">
        <v>144825</v>
      </c>
      <c r="K207" s="76">
        <f>SUM(J205:J207)</f>
        <v>425847</v>
      </c>
      <c r="L207" s="69"/>
      <c r="M207" s="100">
        <v>49848</v>
      </c>
      <c r="N207" s="76">
        <f>SUM(M205:M207)</f>
        <v>194342</v>
      </c>
      <c r="O207" s="93"/>
    </row>
    <row r="208" spans="1:15" ht="12.75" hidden="1">
      <c r="A208" s="146"/>
      <c r="B208" s="54" t="s">
        <v>14</v>
      </c>
      <c r="C208" s="115" t="s">
        <v>119</v>
      </c>
      <c r="D208" s="19">
        <f t="shared" si="7"/>
        <v>692343.85</v>
      </c>
      <c r="E208" s="51"/>
      <c r="F208" s="51"/>
      <c r="G208" s="50">
        <v>495093.85</v>
      </c>
      <c r="H208" s="51"/>
      <c r="I208" s="65"/>
      <c r="J208" s="68">
        <v>129657</v>
      </c>
      <c r="K208" s="52"/>
      <c r="L208" s="69"/>
      <c r="M208" s="95">
        <v>67593</v>
      </c>
      <c r="N208" s="52"/>
      <c r="O208" s="69"/>
    </row>
    <row r="209" spans="1:15" ht="12.75" hidden="1">
      <c r="A209" s="146"/>
      <c r="B209" s="54" t="s">
        <v>16</v>
      </c>
      <c r="C209" s="55"/>
      <c r="D209" s="19">
        <f t="shared" si="7"/>
        <v>632772.6599999999</v>
      </c>
      <c r="E209" s="51"/>
      <c r="F209" s="51"/>
      <c r="G209" s="50">
        <v>431058.66</v>
      </c>
      <c r="H209" s="51"/>
      <c r="I209" s="65"/>
      <c r="J209" s="68">
        <v>132960</v>
      </c>
      <c r="K209" s="52"/>
      <c r="L209" s="69"/>
      <c r="M209" s="68">
        <v>68754</v>
      </c>
      <c r="N209" s="52"/>
      <c r="O209" s="69"/>
    </row>
    <row r="210" spans="1:15" ht="13.5" hidden="1" thickBot="1">
      <c r="A210" s="147"/>
      <c r="B210" s="58" t="s">
        <v>17</v>
      </c>
      <c r="C210" s="59"/>
      <c r="D210" s="19">
        <f t="shared" si="7"/>
        <v>714274.8099999999</v>
      </c>
      <c r="E210" s="82">
        <f>SUM(D208:D210)</f>
        <v>2039391.3199999998</v>
      </c>
      <c r="F210" s="94">
        <f>SUM(E201+E204+E207+E210)</f>
        <v>8118437.640000001</v>
      </c>
      <c r="G210" s="109">
        <v>509467.80999999994</v>
      </c>
      <c r="H210" s="112">
        <f>SUM(G208:G210)</f>
        <v>1435620.3199999998</v>
      </c>
      <c r="I210" s="23">
        <f>SUM(H201+H204+H207+H210)</f>
        <v>5702909.640000001</v>
      </c>
      <c r="J210" s="72">
        <v>133479</v>
      </c>
      <c r="K210" s="73">
        <f>SUM(J208:J210)</f>
        <v>396096</v>
      </c>
      <c r="L210" s="42">
        <f>SUM(+K201+K204+K207+K210)</f>
        <v>1632855</v>
      </c>
      <c r="M210" s="72">
        <v>71328</v>
      </c>
      <c r="N210" s="73">
        <f>SUM(M208:M210)</f>
        <v>207675</v>
      </c>
      <c r="O210" s="42">
        <f>SUM(N201+N204+N207+N210)</f>
        <v>782673</v>
      </c>
    </row>
    <row r="211" spans="1:15" ht="12.75" hidden="1">
      <c r="A211" s="143" t="s">
        <v>85</v>
      </c>
      <c r="B211" s="2" t="s">
        <v>1</v>
      </c>
      <c r="C211" s="114" t="s">
        <v>120</v>
      </c>
      <c r="D211" s="18">
        <f t="shared" si="7"/>
        <v>675292.1599999999</v>
      </c>
      <c r="E211" s="4"/>
      <c r="F211" s="4"/>
      <c r="G211" s="50">
        <v>460183.16</v>
      </c>
      <c r="H211" s="4"/>
      <c r="I211" s="5"/>
      <c r="J211" s="50">
        <v>144947</v>
      </c>
      <c r="K211" s="34"/>
      <c r="L211" s="35"/>
      <c r="M211" s="66">
        <v>70162</v>
      </c>
      <c r="N211" s="34"/>
      <c r="O211" s="35"/>
    </row>
    <row r="212" spans="1:15" ht="12.75" hidden="1">
      <c r="A212" s="146"/>
      <c r="B212" s="6" t="s">
        <v>4</v>
      </c>
      <c r="C212" s="7"/>
      <c r="D212" s="19">
        <f t="shared" si="7"/>
        <v>675586.6099999999</v>
      </c>
      <c r="E212" s="8"/>
      <c r="F212" s="8"/>
      <c r="G212" s="53">
        <v>459095.60999999987</v>
      </c>
      <c r="H212" s="8"/>
      <c r="I212" s="9"/>
      <c r="J212" s="53">
        <v>141680</v>
      </c>
      <c r="K212" s="37"/>
      <c r="L212" s="38"/>
      <c r="M212" s="53">
        <v>74811</v>
      </c>
      <c r="N212" s="37"/>
      <c r="O212" s="38"/>
    </row>
    <row r="213" spans="1:15" ht="12.75" hidden="1">
      <c r="A213" s="146"/>
      <c r="B213" s="14" t="s">
        <v>5</v>
      </c>
      <c r="C213" s="15"/>
      <c r="D213" s="22">
        <f t="shared" si="7"/>
        <v>630816.04</v>
      </c>
      <c r="E213" s="91">
        <f>SUM(D211:D213)</f>
        <v>1981694.8099999998</v>
      </c>
      <c r="F213" s="84"/>
      <c r="G213" s="111">
        <v>469091.04</v>
      </c>
      <c r="H213" s="91">
        <f>SUM(G211:G213)</f>
        <v>1388369.8099999998</v>
      </c>
      <c r="I213" s="103"/>
      <c r="J213" s="67">
        <v>91279</v>
      </c>
      <c r="K213" s="63">
        <f>SUM(J211:J213)</f>
        <v>377906</v>
      </c>
      <c r="L213" s="103"/>
      <c r="M213" s="67">
        <v>70446</v>
      </c>
      <c r="N213" s="63">
        <f>SUM(M211:M213)</f>
        <v>215419</v>
      </c>
      <c r="O213" s="104"/>
    </row>
    <row r="214" spans="1:15" ht="12.75" hidden="1">
      <c r="A214" s="146"/>
      <c r="B214" s="6" t="s">
        <v>6</v>
      </c>
      <c r="C214" s="115" t="s">
        <v>121</v>
      </c>
      <c r="D214" s="19">
        <f t="shared" si="7"/>
        <v>610626.4500000001</v>
      </c>
      <c r="E214" s="122"/>
      <c r="F214" s="51"/>
      <c r="G214" s="101">
        <v>481466.45000000007</v>
      </c>
      <c r="H214" s="51"/>
      <c r="I214" s="51"/>
      <c r="J214" s="105">
        <v>86745</v>
      </c>
      <c r="K214" s="52"/>
      <c r="L214" s="69"/>
      <c r="M214" s="123">
        <v>42415</v>
      </c>
      <c r="N214" s="52"/>
      <c r="O214" s="69"/>
    </row>
    <row r="215" spans="1:15" ht="12.75" hidden="1">
      <c r="A215" s="146"/>
      <c r="B215" s="6" t="s">
        <v>8</v>
      </c>
      <c r="C215" s="7"/>
      <c r="D215" s="19">
        <f t="shared" si="7"/>
        <v>672192.6199999999</v>
      </c>
      <c r="E215" s="122"/>
      <c r="F215" s="51"/>
      <c r="G215" s="102">
        <v>490357.61999999994</v>
      </c>
      <c r="H215" s="51"/>
      <c r="I215" s="51"/>
      <c r="J215" s="106">
        <v>128350</v>
      </c>
      <c r="K215" s="52"/>
      <c r="L215" s="69"/>
      <c r="M215" s="95">
        <v>53485</v>
      </c>
      <c r="N215" s="52"/>
      <c r="O215" s="69"/>
    </row>
    <row r="216" spans="1:15" ht="12.75" hidden="1">
      <c r="A216" s="146"/>
      <c r="B216" s="14" t="s">
        <v>9</v>
      </c>
      <c r="C216" s="15"/>
      <c r="D216" s="22">
        <f t="shared" si="7"/>
        <v>629890.99</v>
      </c>
      <c r="E216" s="91">
        <f>SUM(D214:D216)</f>
        <v>1912710.0599999998</v>
      </c>
      <c r="F216" s="51"/>
      <c r="G216" s="80">
        <v>414971.99000000005</v>
      </c>
      <c r="H216" s="74">
        <f>SUM(G214:G216)</f>
        <v>1386796.06</v>
      </c>
      <c r="I216" s="51"/>
      <c r="J216" s="107">
        <v>141844</v>
      </c>
      <c r="K216" s="76">
        <f>SUM(J214:J216)</f>
        <v>356939</v>
      </c>
      <c r="L216" s="69"/>
      <c r="M216" s="100">
        <v>73075</v>
      </c>
      <c r="N216" s="76">
        <f>SUM(M214:M216)</f>
        <v>168975</v>
      </c>
      <c r="O216" s="69"/>
    </row>
    <row r="217" spans="1:15" ht="12.75" hidden="1">
      <c r="A217" s="146"/>
      <c r="B217" s="6" t="s">
        <v>10</v>
      </c>
      <c r="C217" s="115" t="s">
        <v>122</v>
      </c>
      <c r="D217" s="19">
        <f aca="true" t="shared" si="8" ref="D217:D228">G217+J217+M217</f>
        <v>721838.11</v>
      </c>
      <c r="E217" s="51"/>
      <c r="F217" s="51"/>
      <c r="G217" s="50">
        <v>507991.11</v>
      </c>
      <c r="H217" s="51"/>
      <c r="I217" s="51"/>
      <c r="J217" s="105">
        <v>147932</v>
      </c>
      <c r="K217" s="52"/>
      <c r="L217" s="69"/>
      <c r="M217" s="95">
        <v>65915</v>
      </c>
      <c r="N217" s="52"/>
      <c r="O217" s="69"/>
    </row>
    <row r="218" spans="1:15" ht="12.75" hidden="1">
      <c r="A218" s="146"/>
      <c r="B218" s="6" t="s">
        <v>12</v>
      </c>
      <c r="C218" s="7"/>
      <c r="D218" s="19">
        <f t="shared" si="8"/>
        <v>684615.3599999999</v>
      </c>
      <c r="E218" s="51"/>
      <c r="F218" s="51"/>
      <c r="G218" s="50">
        <v>471938.3599999999</v>
      </c>
      <c r="H218" s="90"/>
      <c r="I218" s="51"/>
      <c r="J218" s="106">
        <v>138220</v>
      </c>
      <c r="K218" s="70"/>
      <c r="L218" s="71"/>
      <c r="M218" s="95">
        <v>74457</v>
      </c>
      <c r="N218" s="52"/>
      <c r="O218" s="71"/>
    </row>
    <row r="219" spans="1:15" ht="12.75" hidden="1">
      <c r="A219" s="146"/>
      <c r="B219" s="14" t="s">
        <v>13</v>
      </c>
      <c r="C219" s="15"/>
      <c r="D219" s="22">
        <f t="shared" si="8"/>
        <v>618977.5900000001</v>
      </c>
      <c r="E219" s="74">
        <f>SUM(D217:D219)</f>
        <v>2025431.0599999998</v>
      </c>
      <c r="F219" s="51"/>
      <c r="G219" s="87">
        <v>424413.59000000014</v>
      </c>
      <c r="H219" s="74">
        <f>SUM(G217:G219)</f>
        <v>1404343.06</v>
      </c>
      <c r="I219" s="51"/>
      <c r="J219" s="107">
        <v>142341</v>
      </c>
      <c r="K219" s="76">
        <f>SUM(J217:J219)</f>
        <v>428493</v>
      </c>
      <c r="L219" s="69"/>
      <c r="M219" s="100">
        <v>52223</v>
      </c>
      <c r="N219" s="76">
        <f>SUM(M217:M219)</f>
        <v>192595</v>
      </c>
      <c r="O219" s="93"/>
    </row>
    <row r="220" spans="1:15" ht="12.75" hidden="1">
      <c r="A220" s="146"/>
      <c r="B220" s="54" t="s">
        <v>14</v>
      </c>
      <c r="C220" s="115" t="s">
        <v>123</v>
      </c>
      <c r="D220" s="19">
        <f t="shared" si="8"/>
        <v>695631.5</v>
      </c>
      <c r="E220" s="51"/>
      <c r="F220" s="51"/>
      <c r="G220" s="50">
        <v>488524</v>
      </c>
      <c r="H220" s="51"/>
      <c r="I220" s="65"/>
      <c r="J220" s="68">
        <v>140630.5</v>
      </c>
      <c r="K220" s="52"/>
      <c r="L220" s="69"/>
      <c r="M220" s="95">
        <v>66477</v>
      </c>
      <c r="N220" s="52"/>
      <c r="O220" s="69"/>
    </row>
    <row r="221" spans="1:15" ht="12.75" hidden="1">
      <c r="A221" s="146"/>
      <c r="B221" s="54" t="s">
        <v>16</v>
      </c>
      <c r="C221" s="55"/>
      <c r="D221" s="19">
        <f t="shared" si="8"/>
        <v>647901</v>
      </c>
      <c r="E221" s="51"/>
      <c r="F221" s="51"/>
      <c r="G221" s="50">
        <v>459202</v>
      </c>
      <c r="H221" s="51"/>
      <c r="I221" s="65"/>
      <c r="J221" s="68">
        <v>125726</v>
      </c>
      <c r="K221" s="52"/>
      <c r="L221" s="69"/>
      <c r="M221" s="68">
        <v>62973</v>
      </c>
      <c r="N221" s="52"/>
      <c r="O221" s="69"/>
    </row>
    <row r="222" spans="1:15" ht="13.5" hidden="1" thickBot="1">
      <c r="A222" s="147"/>
      <c r="B222" s="58" t="s">
        <v>17</v>
      </c>
      <c r="C222" s="59"/>
      <c r="D222" s="20">
        <f t="shared" si="8"/>
        <v>665191</v>
      </c>
      <c r="E222" s="82">
        <f>SUM(D220:D222)</f>
        <v>2008723.5</v>
      </c>
      <c r="F222" s="94">
        <f>SUM(E213+E216+E219+E222)</f>
        <v>7928559.43</v>
      </c>
      <c r="G222" s="109">
        <v>456660</v>
      </c>
      <c r="H222" s="112">
        <f>SUM(G220:G222)</f>
        <v>1404386</v>
      </c>
      <c r="I222" s="23">
        <f>SUM(H213+H216+H219+H222)</f>
        <v>5583894.93</v>
      </c>
      <c r="J222" s="72">
        <v>140305</v>
      </c>
      <c r="K222" s="73">
        <f>SUM(J220:J222)</f>
        <v>406661.5</v>
      </c>
      <c r="L222" s="42">
        <f>SUM(+K213+K216+K219+K222)</f>
        <v>1569999.5</v>
      </c>
      <c r="M222" s="72">
        <v>68226</v>
      </c>
      <c r="N222" s="73">
        <f>SUM(M220:M222)</f>
        <v>197676</v>
      </c>
      <c r="O222" s="42">
        <f>SUM(N213+N216+N219+N222)</f>
        <v>774665</v>
      </c>
    </row>
    <row r="223" spans="1:15" ht="12.75">
      <c r="A223" s="143" t="s">
        <v>86</v>
      </c>
      <c r="B223" s="2" t="s">
        <v>1</v>
      </c>
      <c r="C223" s="114" t="s">
        <v>124</v>
      </c>
      <c r="D223" s="18">
        <f t="shared" si="8"/>
        <v>675354.6299999999</v>
      </c>
      <c r="E223" s="4"/>
      <c r="F223" s="4"/>
      <c r="G223" s="50">
        <v>475763.6299999999</v>
      </c>
      <c r="H223" s="4"/>
      <c r="I223" s="5"/>
      <c r="J223" s="50">
        <v>136446</v>
      </c>
      <c r="K223" s="34"/>
      <c r="L223" s="35"/>
      <c r="M223" s="66">
        <v>63145</v>
      </c>
      <c r="N223" s="34"/>
      <c r="O223" s="35"/>
    </row>
    <row r="224" spans="1:15" ht="12.75">
      <c r="A224" s="146"/>
      <c r="B224" s="6" t="s">
        <v>4</v>
      </c>
      <c r="C224" s="7"/>
      <c r="D224" s="19">
        <f t="shared" si="8"/>
        <v>710894.3300000001</v>
      </c>
      <c r="E224" s="8"/>
      <c r="F224" s="8"/>
      <c r="G224" s="53">
        <v>512304.33</v>
      </c>
      <c r="H224" s="8"/>
      <c r="I224" s="9"/>
      <c r="J224" s="53">
        <v>139676</v>
      </c>
      <c r="K224" s="37"/>
      <c r="L224" s="38"/>
      <c r="M224" s="53">
        <v>58914</v>
      </c>
      <c r="N224" s="37"/>
      <c r="O224" s="38"/>
    </row>
    <row r="225" spans="1:15" ht="12.75">
      <c r="A225" s="146"/>
      <c r="B225" s="14" t="s">
        <v>5</v>
      </c>
      <c r="C225" s="15"/>
      <c r="D225" s="22">
        <f t="shared" si="8"/>
        <v>597893.57</v>
      </c>
      <c r="E225" s="91">
        <f>SUM(D223:D225)</f>
        <v>1984142.5299999998</v>
      </c>
      <c r="F225" s="84"/>
      <c r="G225" s="111">
        <v>390985.56999999995</v>
      </c>
      <c r="H225" s="91">
        <f>SUM(G223:G225)</f>
        <v>1379053.5299999998</v>
      </c>
      <c r="I225" s="103"/>
      <c r="J225" s="67">
        <v>140011</v>
      </c>
      <c r="K225" s="63">
        <f>SUM(J223:J225)</f>
        <v>416133</v>
      </c>
      <c r="L225" s="103"/>
      <c r="M225" s="67">
        <v>66897</v>
      </c>
      <c r="N225" s="63">
        <f>SUM(M223:M225)</f>
        <v>188956</v>
      </c>
      <c r="O225" s="104"/>
    </row>
    <row r="226" spans="1:15" ht="12.75">
      <c r="A226" s="146"/>
      <c r="B226" s="6" t="s">
        <v>6</v>
      </c>
      <c r="C226" s="115" t="s">
        <v>125</v>
      </c>
      <c r="D226" s="19">
        <f t="shared" si="8"/>
        <v>593954.03</v>
      </c>
      <c r="E226" s="122"/>
      <c r="F226" s="51"/>
      <c r="G226" s="101">
        <v>412610.02999999997</v>
      </c>
      <c r="H226" s="51"/>
      <c r="I226" s="51"/>
      <c r="J226" s="105">
        <v>138582</v>
      </c>
      <c r="K226" s="52"/>
      <c r="L226" s="69"/>
      <c r="M226" s="125">
        <v>42762</v>
      </c>
      <c r="N226" s="52"/>
      <c r="O226" s="69"/>
    </row>
    <row r="227" spans="1:15" ht="12.75">
      <c r="A227" s="146"/>
      <c r="B227" s="6" t="s">
        <v>8</v>
      </c>
      <c r="C227" s="7"/>
      <c r="D227" s="19">
        <f t="shared" si="8"/>
        <v>612751.2</v>
      </c>
      <c r="E227" s="122"/>
      <c r="F227" s="51"/>
      <c r="G227" s="102">
        <v>418962.2</v>
      </c>
      <c r="H227" s="51"/>
      <c r="I227" s="51"/>
      <c r="J227" s="106">
        <v>129953</v>
      </c>
      <c r="K227" s="52"/>
      <c r="L227" s="69"/>
      <c r="M227" s="125">
        <v>63836</v>
      </c>
      <c r="N227" s="52"/>
      <c r="O227" s="69"/>
    </row>
    <row r="228" spans="1:15" ht="12.75">
      <c r="A228" s="146"/>
      <c r="B228" s="14" t="s">
        <v>9</v>
      </c>
      <c r="C228" s="15"/>
      <c r="D228" s="22">
        <f t="shared" si="8"/>
        <v>604790.47</v>
      </c>
      <c r="E228" s="91">
        <f>SUM(D226:D228)</f>
        <v>1811495.7</v>
      </c>
      <c r="F228" s="51"/>
      <c r="G228" s="80">
        <v>401589.47000000003</v>
      </c>
      <c r="H228" s="74">
        <f>SUM(G226:G228)</f>
        <v>1233161.7</v>
      </c>
      <c r="I228" s="51"/>
      <c r="J228" s="107">
        <v>133105</v>
      </c>
      <c r="K228" s="76">
        <f>SUM(J226:J228)</f>
        <v>401640</v>
      </c>
      <c r="L228" s="69"/>
      <c r="M228" s="124">
        <v>70096</v>
      </c>
      <c r="N228" s="76">
        <f>SUM(M226:M228)</f>
        <v>176694</v>
      </c>
      <c r="O228" s="69"/>
    </row>
    <row r="229" spans="1:15" ht="12.75">
      <c r="A229" s="146"/>
      <c r="B229" s="6" t="s">
        <v>10</v>
      </c>
      <c r="C229" s="115" t="s">
        <v>126</v>
      </c>
      <c r="D229" s="19">
        <f aca="true" t="shared" si="9" ref="D229:D240">G229+J229+M229</f>
        <v>624483.12</v>
      </c>
      <c r="E229" s="51"/>
      <c r="F229" s="51"/>
      <c r="G229" s="50">
        <v>427654.72</v>
      </c>
      <c r="H229" s="51"/>
      <c r="I229" s="51"/>
      <c r="J229" s="105">
        <v>131010.4</v>
      </c>
      <c r="K229" s="52"/>
      <c r="L229" s="69"/>
      <c r="M229" s="126">
        <v>65818</v>
      </c>
      <c r="N229" s="52"/>
      <c r="O229" s="69"/>
    </row>
    <row r="230" spans="1:15" ht="12.75">
      <c r="A230" s="146"/>
      <c r="B230" s="6" t="s">
        <v>12</v>
      </c>
      <c r="C230" s="7"/>
      <c r="D230" s="19">
        <f t="shared" si="9"/>
        <v>649100.8599999999</v>
      </c>
      <c r="E230" s="51"/>
      <c r="F230" s="51"/>
      <c r="G230" s="50">
        <v>454768.4599999999</v>
      </c>
      <c r="H230" s="90"/>
      <c r="I230" s="51"/>
      <c r="J230" s="106">
        <v>138587.4</v>
      </c>
      <c r="K230" s="70"/>
      <c r="L230" s="71"/>
      <c r="M230" s="126">
        <v>55745</v>
      </c>
      <c r="N230" s="52"/>
      <c r="O230" s="71"/>
    </row>
    <row r="231" spans="1:15" ht="12.75">
      <c r="A231" s="146"/>
      <c r="B231" s="14" t="s">
        <v>13</v>
      </c>
      <c r="C231" s="15"/>
      <c r="D231" s="22">
        <f t="shared" si="9"/>
        <v>659620.1099999999</v>
      </c>
      <c r="E231" s="74">
        <f>SUM(D229:D231)</f>
        <v>1933204.0899999999</v>
      </c>
      <c r="F231" s="51"/>
      <c r="G231" s="87">
        <v>488800.1099999999</v>
      </c>
      <c r="H231" s="74">
        <f>SUM(G229:G231)</f>
        <v>1371223.2899999998</v>
      </c>
      <c r="I231" s="51"/>
      <c r="J231" s="107">
        <v>126524</v>
      </c>
      <c r="K231" s="76">
        <f>SUM(J229:J231)</f>
        <v>396121.8</v>
      </c>
      <c r="L231" s="69"/>
      <c r="M231" s="100">
        <v>44296</v>
      </c>
      <c r="N231" s="76">
        <f>SUM(M229:M231)</f>
        <v>165859</v>
      </c>
      <c r="O231" s="93"/>
    </row>
    <row r="232" spans="1:15" ht="12.75">
      <c r="A232" s="146"/>
      <c r="B232" s="54" t="s">
        <v>14</v>
      </c>
      <c r="C232" s="115" t="s">
        <v>127</v>
      </c>
      <c r="D232" s="19">
        <f t="shared" si="9"/>
        <v>673988.54</v>
      </c>
      <c r="E232" s="51"/>
      <c r="F232" s="51"/>
      <c r="G232" s="50">
        <v>485926.54000000004</v>
      </c>
      <c r="H232" s="51"/>
      <c r="I232" s="65"/>
      <c r="J232" s="68">
        <v>130588</v>
      </c>
      <c r="K232" s="52"/>
      <c r="L232" s="69"/>
      <c r="M232" s="125">
        <v>57474</v>
      </c>
      <c r="N232" s="52"/>
      <c r="O232" s="69"/>
    </row>
    <row r="233" spans="1:15" ht="12.75">
      <c r="A233" s="146"/>
      <c r="B233" s="54" t="s">
        <v>16</v>
      </c>
      <c r="C233" s="55"/>
      <c r="D233" s="19">
        <f t="shared" si="9"/>
        <v>648894.77</v>
      </c>
      <c r="E233" s="51"/>
      <c r="F233" s="51"/>
      <c r="G233" s="50">
        <v>467944.76999999996</v>
      </c>
      <c r="H233" s="51"/>
      <c r="I233" s="65"/>
      <c r="J233" s="68">
        <v>116704</v>
      </c>
      <c r="K233" s="52"/>
      <c r="L233" s="69"/>
      <c r="M233" s="125">
        <v>64246</v>
      </c>
      <c r="N233" s="52"/>
      <c r="O233" s="69"/>
    </row>
    <row r="234" spans="1:15" ht="13.5" thickBot="1">
      <c r="A234" s="147"/>
      <c r="B234" s="58" t="s">
        <v>17</v>
      </c>
      <c r="C234" s="59"/>
      <c r="D234" s="20">
        <f t="shared" si="9"/>
        <v>681614</v>
      </c>
      <c r="E234" s="82">
        <f>SUM(D232:D234)</f>
        <v>2004497.31</v>
      </c>
      <c r="F234" s="94">
        <f>SUM(E225+E228+E231+E234)</f>
        <v>7733339.629999999</v>
      </c>
      <c r="G234" s="109">
        <v>491741</v>
      </c>
      <c r="H234" s="112">
        <f>SUM(G232:G234)</f>
        <v>1445612.31</v>
      </c>
      <c r="I234" s="23">
        <f>SUM(H225+H228+H231+H234)</f>
        <v>5429050.83</v>
      </c>
      <c r="J234" s="72">
        <v>130404</v>
      </c>
      <c r="K234" s="73">
        <f>SUM(J232:J234)</f>
        <v>377696</v>
      </c>
      <c r="L234" s="42">
        <f>SUM(+K225+K228+K231+K234)</f>
        <v>1591590.8</v>
      </c>
      <c r="M234" s="127">
        <v>59469</v>
      </c>
      <c r="N234" s="73">
        <f>SUM(M232:M234)</f>
        <v>181189</v>
      </c>
      <c r="O234" s="42">
        <f>SUM(N225+N228+N231+N234)</f>
        <v>712698</v>
      </c>
    </row>
    <row r="235" spans="1:15" ht="12.75">
      <c r="A235" s="143" t="s">
        <v>87</v>
      </c>
      <c r="B235" s="2" t="s">
        <v>1</v>
      </c>
      <c r="C235" s="114" t="s">
        <v>128</v>
      </c>
      <c r="D235" s="18">
        <f t="shared" si="9"/>
        <v>540682.02</v>
      </c>
      <c r="E235" s="4"/>
      <c r="F235" s="4"/>
      <c r="G235" s="50">
        <v>337755.72000000003</v>
      </c>
      <c r="H235" s="4"/>
      <c r="I235" s="5"/>
      <c r="J235" s="50">
        <v>136691.3</v>
      </c>
      <c r="K235" s="34"/>
      <c r="L235" s="35"/>
      <c r="M235" s="66">
        <v>66235</v>
      </c>
      <c r="N235" s="34"/>
      <c r="O235" s="35"/>
    </row>
    <row r="236" spans="1:15" ht="12.75">
      <c r="A236" s="146"/>
      <c r="B236" s="6" t="s">
        <v>4</v>
      </c>
      <c r="C236" s="7"/>
      <c r="D236" s="19">
        <f t="shared" si="9"/>
        <v>637331.21</v>
      </c>
      <c r="E236" s="8"/>
      <c r="F236" s="8"/>
      <c r="G236" s="53">
        <v>439925.80999999994</v>
      </c>
      <c r="H236" s="8"/>
      <c r="I236" s="9"/>
      <c r="J236" s="53">
        <v>137505.4</v>
      </c>
      <c r="K236" s="37"/>
      <c r="L236" s="38"/>
      <c r="M236" s="53">
        <v>59900</v>
      </c>
      <c r="N236" s="37"/>
      <c r="O236" s="38"/>
    </row>
    <row r="237" spans="1:15" ht="12.75">
      <c r="A237" s="146"/>
      <c r="B237" s="14" t="s">
        <v>5</v>
      </c>
      <c r="C237" s="15"/>
      <c r="D237" s="22">
        <f t="shared" si="9"/>
        <v>664062.49</v>
      </c>
      <c r="E237" s="91">
        <f>SUM(D235:D237)</f>
        <v>1842075.72</v>
      </c>
      <c r="F237" s="84"/>
      <c r="G237" s="111">
        <v>465047.49</v>
      </c>
      <c r="H237" s="91">
        <f>SUM(G235:G237)</f>
        <v>1242729.02</v>
      </c>
      <c r="I237" s="103"/>
      <c r="J237" s="67">
        <v>131105</v>
      </c>
      <c r="K237" s="63">
        <f>SUM(J235:J237)</f>
        <v>405301.69999999995</v>
      </c>
      <c r="L237" s="103"/>
      <c r="M237" s="67">
        <v>67910</v>
      </c>
      <c r="N237" s="63">
        <f>SUM(M235:M237)</f>
        <v>194045</v>
      </c>
      <c r="O237" s="104"/>
    </row>
    <row r="238" spans="1:15" ht="12.75">
      <c r="A238" s="146"/>
      <c r="B238" s="6" t="s">
        <v>6</v>
      </c>
      <c r="C238" s="115" t="s">
        <v>129</v>
      </c>
      <c r="D238" s="19">
        <f t="shared" si="9"/>
        <v>621550.87</v>
      </c>
      <c r="E238" s="122"/>
      <c r="F238" s="51"/>
      <c r="G238" s="101">
        <v>459447.87</v>
      </c>
      <c r="H238" s="51"/>
      <c r="I238" s="51"/>
      <c r="J238" s="105">
        <v>114876</v>
      </c>
      <c r="K238" s="52"/>
      <c r="L238" s="69"/>
      <c r="M238" s="125">
        <v>47227</v>
      </c>
      <c r="N238" s="52"/>
      <c r="O238" s="69"/>
    </row>
    <row r="239" spans="1:15" ht="12.75">
      <c r="A239" s="146"/>
      <c r="B239" s="6" t="s">
        <v>8</v>
      </c>
      <c r="C239" s="7"/>
      <c r="D239" s="19">
        <f t="shared" si="9"/>
        <v>590064.1699999999</v>
      </c>
      <c r="E239" s="122"/>
      <c r="F239" s="51"/>
      <c r="G239" s="102">
        <v>444660.17</v>
      </c>
      <c r="H239" s="51"/>
      <c r="I239" s="51"/>
      <c r="J239" s="106">
        <v>81350</v>
      </c>
      <c r="K239" s="52"/>
      <c r="L239" s="69"/>
      <c r="M239" s="125">
        <v>64054</v>
      </c>
      <c r="N239" s="52"/>
      <c r="O239" s="69"/>
    </row>
    <row r="240" spans="1:15" ht="12.75">
      <c r="A240" s="146"/>
      <c r="B240" s="14" t="s">
        <v>9</v>
      </c>
      <c r="C240" s="15"/>
      <c r="D240" s="22">
        <f t="shared" si="9"/>
        <v>567357.8</v>
      </c>
      <c r="E240" s="91">
        <f>SUM(D238:D240)</f>
        <v>1778972.84</v>
      </c>
      <c r="F240" s="51"/>
      <c r="G240" s="80">
        <v>415601.80000000005</v>
      </c>
      <c r="H240" s="74">
        <f>SUM(G238:G240)</f>
        <v>1319709.84</v>
      </c>
      <c r="I240" s="51"/>
      <c r="J240" s="107">
        <v>84911</v>
      </c>
      <c r="K240" s="76">
        <f>SUM(J238:J240)</f>
        <v>281137</v>
      </c>
      <c r="L240" s="69"/>
      <c r="M240" s="124">
        <v>66845</v>
      </c>
      <c r="N240" s="76">
        <f>SUM(M238:M240)</f>
        <v>178126</v>
      </c>
      <c r="O240" s="69"/>
    </row>
    <row r="241" spans="1:15" ht="12.75">
      <c r="A241" s="146"/>
      <c r="B241" s="6" t="s">
        <v>10</v>
      </c>
      <c r="C241" s="115" t="s">
        <v>130</v>
      </c>
      <c r="D241" s="19">
        <f aca="true" t="shared" si="10" ref="D241:D252">G241+J241+M241</f>
        <v>636585</v>
      </c>
      <c r="E241" s="51"/>
      <c r="F241" s="51"/>
      <c r="G241" s="50">
        <v>433202</v>
      </c>
      <c r="H241" s="51"/>
      <c r="I241" s="51"/>
      <c r="J241" s="105">
        <v>142093</v>
      </c>
      <c r="K241" s="52"/>
      <c r="L241" s="69"/>
      <c r="M241" s="126">
        <v>61290</v>
      </c>
      <c r="N241" s="52"/>
      <c r="O241" s="69"/>
    </row>
    <row r="242" spans="1:15" ht="12.75">
      <c r="A242" s="146"/>
      <c r="B242" s="6" t="s">
        <v>12</v>
      </c>
      <c r="C242" s="7"/>
      <c r="D242" s="19">
        <f t="shared" si="10"/>
        <v>636972.98</v>
      </c>
      <c r="E242" s="51"/>
      <c r="F242" s="51"/>
      <c r="G242" s="50">
        <v>437855</v>
      </c>
      <c r="H242" s="90"/>
      <c r="I242" s="51"/>
      <c r="J242" s="106">
        <v>136211.98</v>
      </c>
      <c r="K242" s="70"/>
      <c r="L242" s="71"/>
      <c r="M242" s="126">
        <v>62906</v>
      </c>
      <c r="N242" s="52"/>
      <c r="O242" s="71"/>
    </row>
    <row r="243" spans="1:15" ht="12.75">
      <c r="A243" s="146"/>
      <c r="B243" s="14" t="s">
        <v>13</v>
      </c>
      <c r="C243" s="15"/>
      <c r="D243" s="22">
        <f t="shared" si="10"/>
        <v>647244.613</v>
      </c>
      <c r="E243" s="74">
        <f>SUM(D241:D243)</f>
        <v>1920802.5929999999</v>
      </c>
      <c r="F243" s="51"/>
      <c r="G243" s="87">
        <v>459662</v>
      </c>
      <c r="H243" s="74">
        <f>SUM(G241:G243)</f>
        <v>1330719</v>
      </c>
      <c r="I243" s="51"/>
      <c r="J243" s="107">
        <v>138250.613</v>
      </c>
      <c r="K243" s="76">
        <f>SUM(J241:J243)</f>
        <v>416555.593</v>
      </c>
      <c r="L243" s="69"/>
      <c r="M243" s="100">
        <v>49332</v>
      </c>
      <c r="N243" s="76">
        <f>SUM(M241:M243)</f>
        <v>173528</v>
      </c>
      <c r="O243" s="93"/>
    </row>
    <row r="244" spans="1:15" ht="12.75">
      <c r="A244" s="146"/>
      <c r="B244" s="54" t="s">
        <v>14</v>
      </c>
      <c r="C244" s="115" t="s">
        <v>131</v>
      </c>
      <c r="D244" s="19">
        <f t="shared" si="10"/>
        <v>708080.7870000002</v>
      </c>
      <c r="E244" s="51"/>
      <c r="F244" s="51"/>
      <c r="G244" s="50">
        <v>506441.1400000002</v>
      </c>
      <c r="H244" s="51"/>
      <c r="I244" s="65"/>
      <c r="J244" s="68">
        <v>137986.647</v>
      </c>
      <c r="K244" s="52"/>
      <c r="L244" s="69"/>
      <c r="M244" s="125">
        <v>63653</v>
      </c>
      <c r="N244" s="52"/>
      <c r="O244" s="69"/>
    </row>
    <row r="245" spans="1:15" ht="12.75">
      <c r="A245" s="146"/>
      <c r="B245" s="54" t="s">
        <v>16</v>
      </c>
      <c r="C245" s="55"/>
      <c r="D245" s="19">
        <f t="shared" si="10"/>
        <v>644366.2829999999</v>
      </c>
      <c r="E245" s="51"/>
      <c r="F245" s="51"/>
      <c r="G245" s="50">
        <v>454484.47</v>
      </c>
      <c r="H245" s="51"/>
      <c r="I245" s="65"/>
      <c r="J245" s="68">
        <v>124467.813</v>
      </c>
      <c r="K245" s="52"/>
      <c r="L245" s="69"/>
      <c r="M245" s="125">
        <v>65414</v>
      </c>
      <c r="N245" s="52"/>
      <c r="O245" s="69"/>
    </row>
    <row r="246" spans="1:15" ht="13.5" thickBot="1">
      <c r="A246" s="147"/>
      <c r="B246" s="58" t="s">
        <v>17</v>
      </c>
      <c r="C246" s="59"/>
      <c r="D246" s="20">
        <f t="shared" si="10"/>
        <v>701692.5</v>
      </c>
      <c r="E246" s="82">
        <f>SUM(D244:D246)</f>
        <v>2054139.5700000003</v>
      </c>
      <c r="F246" s="94">
        <f>SUM(E237+E240+E243+E246)</f>
        <v>7595990.723</v>
      </c>
      <c r="G246" s="109">
        <v>479351.5</v>
      </c>
      <c r="H246" s="112">
        <f>SUM(G244:G246)</f>
        <v>1440277.11</v>
      </c>
      <c r="I246" s="23">
        <f>SUM(H237+H240+H243+H246)</f>
        <v>5333434.970000001</v>
      </c>
      <c r="J246" s="72">
        <v>151166</v>
      </c>
      <c r="K246" s="73">
        <f>SUM(J244:J246)</f>
        <v>413620.45999999996</v>
      </c>
      <c r="L246" s="42">
        <f>SUM(+K237+K240+K243+K246)</f>
        <v>1516614.753</v>
      </c>
      <c r="M246" s="127">
        <v>71175</v>
      </c>
      <c r="N246" s="73">
        <f>SUM(M244:M246)</f>
        <v>200242</v>
      </c>
      <c r="O246" s="42">
        <f>SUM(N237+N240+N243+N246)</f>
        <v>745941</v>
      </c>
    </row>
    <row r="247" spans="1:15" ht="12.75">
      <c r="A247" s="143" t="s">
        <v>88</v>
      </c>
      <c r="B247" s="2" t="s">
        <v>1</v>
      </c>
      <c r="C247" s="114" t="s">
        <v>132</v>
      </c>
      <c r="D247" s="18">
        <f t="shared" si="10"/>
        <v>676461.567</v>
      </c>
      <c r="E247" s="4"/>
      <c r="F247" s="4"/>
      <c r="G247" s="50">
        <v>474011.3900000001</v>
      </c>
      <c r="H247" s="4"/>
      <c r="I247" s="5"/>
      <c r="J247" s="50">
        <v>138022.177</v>
      </c>
      <c r="K247" s="34"/>
      <c r="L247" s="35"/>
      <c r="M247" s="66">
        <v>64428</v>
      </c>
      <c r="N247" s="34"/>
      <c r="O247" s="35"/>
    </row>
    <row r="248" spans="1:15" ht="12.75">
      <c r="A248" s="146"/>
      <c r="B248" s="6" t="s">
        <v>4</v>
      </c>
      <c r="C248" s="7"/>
      <c r="D248" s="19">
        <f t="shared" si="10"/>
        <v>723403.203</v>
      </c>
      <c r="E248" s="8"/>
      <c r="F248" s="8"/>
      <c r="G248" s="53">
        <v>512774.9799999999</v>
      </c>
      <c r="H248" s="8"/>
      <c r="I248" s="9"/>
      <c r="J248" s="53">
        <v>140096.223</v>
      </c>
      <c r="K248" s="37"/>
      <c r="L248" s="38"/>
      <c r="M248" s="53">
        <v>70532</v>
      </c>
      <c r="N248" s="37"/>
      <c r="O248" s="38"/>
    </row>
    <row r="249" spans="1:15" ht="12.75">
      <c r="A249" s="146"/>
      <c r="B249" s="14" t="s">
        <v>5</v>
      </c>
      <c r="C249" s="15"/>
      <c r="D249" s="22">
        <f t="shared" si="10"/>
        <v>656988.165</v>
      </c>
      <c r="E249" s="91">
        <f>SUM(D247:D249)</f>
        <v>2056852.935</v>
      </c>
      <c r="F249" s="84"/>
      <c r="G249" s="111">
        <v>453829.8600000001</v>
      </c>
      <c r="H249" s="91">
        <f>SUM(G247:G249)</f>
        <v>1440616.23</v>
      </c>
      <c r="I249" s="103"/>
      <c r="J249" s="67">
        <v>134723.305</v>
      </c>
      <c r="K249" s="63">
        <f>SUM(J247:J249)</f>
        <v>412841.705</v>
      </c>
      <c r="L249" s="103"/>
      <c r="M249" s="67">
        <v>68435</v>
      </c>
      <c r="N249" s="63">
        <f>SUM(M247:M249)</f>
        <v>203395</v>
      </c>
      <c r="O249" s="104"/>
    </row>
    <row r="250" spans="1:15" ht="12.75">
      <c r="A250" s="146"/>
      <c r="B250" s="6" t="s">
        <v>6</v>
      </c>
      <c r="C250" s="115" t="s">
        <v>133</v>
      </c>
      <c r="D250" s="19">
        <f t="shared" si="10"/>
        <v>657032.22</v>
      </c>
      <c r="E250" s="122"/>
      <c r="F250" s="51"/>
      <c r="G250" s="101">
        <v>485572.22000000003</v>
      </c>
      <c r="H250" s="51"/>
      <c r="I250" s="51"/>
      <c r="J250" s="105">
        <v>138968</v>
      </c>
      <c r="K250" s="52"/>
      <c r="L250" s="69"/>
      <c r="M250" s="125">
        <v>32492</v>
      </c>
      <c r="N250" s="52"/>
      <c r="O250" s="69"/>
    </row>
    <row r="251" spans="1:15" ht="12.75">
      <c r="A251" s="146"/>
      <c r="B251" s="6" t="s">
        <v>8</v>
      </c>
      <c r="C251" s="7"/>
      <c r="D251" s="19">
        <f t="shared" si="10"/>
        <v>693984.3300000001</v>
      </c>
      <c r="E251" s="122"/>
      <c r="F251" s="51"/>
      <c r="G251" s="102">
        <v>481686.3300000001</v>
      </c>
      <c r="H251" s="51"/>
      <c r="I251" s="51"/>
      <c r="J251" s="106">
        <v>141679</v>
      </c>
      <c r="K251" s="52"/>
      <c r="L251" s="69"/>
      <c r="M251" s="125">
        <v>70619</v>
      </c>
      <c r="N251" s="52"/>
      <c r="O251" s="69"/>
    </row>
    <row r="252" spans="1:15" ht="12.75">
      <c r="A252" s="146"/>
      <c r="B252" s="14" t="s">
        <v>9</v>
      </c>
      <c r="C252" s="15"/>
      <c r="D252" s="22">
        <f t="shared" si="10"/>
        <v>637694.02</v>
      </c>
      <c r="E252" s="91">
        <f>SUM(D250:D252)</f>
        <v>1988710.57</v>
      </c>
      <c r="F252" s="51"/>
      <c r="G252" s="80">
        <v>441133.02</v>
      </c>
      <c r="H252" s="74">
        <f>SUM(G250:G252)</f>
        <v>1408391.57</v>
      </c>
      <c r="I252" s="51"/>
      <c r="J252" s="107">
        <v>129568</v>
      </c>
      <c r="K252" s="76">
        <f>SUM(J250:J252)</f>
        <v>410215</v>
      </c>
      <c r="L252" s="69"/>
      <c r="M252" s="124">
        <v>66993</v>
      </c>
      <c r="N252" s="76">
        <f>SUM(M250:M252)</f>
        <v>170104</v>
      </c>
      <c r="O252" s="69"/>
    </row>
    <row r="253" spans="1:15" ht="12.75">
      <c r="A253" s="146"/>
      <c r="B253" s="6" t="s">
        <v>10</v>
      </c>
      <c r="C253" s="115" t="s">
        <v>134</v>
      </c>
      <c r="D253" s="19">
        <f aca="true" t="shared" si="11" ref="D253:D264">G253+J253+M253</f>
        <v>724268.1980000001</v>
      </c>
      <c r="E253" s="51"/>
      <c r="F253" s="51"/>
      <c r="G253" s="50">
        <v>507927.9100000001</v>
      </c>
      <c r="H253" s="51"/>
      <c r="I253" s="51"/>
      <c r="J253" s="105">
        <v>149950.288</v>
      </c>
      <c r="K253" s="52"/>
      <c r="L253" s="69"/>
      <c r="M253" s="126">
        <v>66390</v>
      </c>
      <c r="N253" s="52"/>
      <c r="O253" s="69"/>
    </row>
    <row r="254" spans="1:15" ht="12.75">
      <c r="A254" s="146"/>
      <c r="B254" s="6" t="s">
        <v>12</v>
      </c>
      <c r="C254" s="7"/>
      <c r="D254" s="19">
        <f t="shared" si="11"/>
        <v>661437.866</v>
      </c>
      <c r="E254" s="51"/>
      <c r="F254" s="51"/>
      <c r="G254" s="50">
        <v>465994.60000000003</v>
      </c>
      <c r="H254" s="90"/>
      <c r="I254" s="51"/>
      <c r="J254" s="106">
        <v>125296.266</v>
      </c>
      <c r="K254" s="70"/>
      <c r="L254" s="71"/>
      <c r="M254" s="126">
        <v>70147</v>
      </c>
      <c r="N254" s="52"/>
      <c r="O254" s="71"/>
    </row>
    <row r="255" spans="1:15" ht="12.75">
      <c r="A255" s="146"/>
      <c r="B255" s="14" t="s">
        <v>13</v>
      </c>
      <c r="C255" s="15"/>
      <c r="D255" s="22">
        <f t="shared" si="11"/>
        <v>680682.9589999999</v>
      </c>
      <c r="E255" s="74">
        <f>SUM(D253:D255)</f>
        <v>2066389.023</v>
      </c>
      <c r="F255" s="51"/>
      <c r="G255" s="87">
        <v>478880.5199999999</v>
      </c>
      <c r="H255" s="74">
        <f>SUM(G253:G255)</f>
        <v>1452803.03</v>
      </c>
      <c r="I255" s="51"/>
      <c r="J255" s="107">
        <v>150500.439</v>
      </c>
      <c r="K255" s="76">
        <f>SUM(J253:J255)</f>
        <v>425746.993</v>
      </c>
      <c r="L255" s="69"/>
      <c r="M255" s="100">
        <v>51302</v>
      </c>
      <c r="N255" s="76">
        <f>SUM(M253:M255)</f>
        <v>187839</v>
      </c>
      <c r="O255" s="93"/>
    </row>
    <row r="256" spans="1:15" ht="12.75">
      <c r="A256" s="146"/>
      <c r="B256" s="54" t="s">
        <v>14</v>
      </c>
      <c r="C256" s="115" t="s">
        <v>103</v>
      </c>
      <c r="D256" s="19">
        <f t="shared" si="11"/>
        <v>666752.4840000002</v>
      </c>
      <c r="E256" s="51"/>
      <c r="F256" s="51"/>
      <c r="G256" s="50">
        <v>466344.52000000014</v>
      </c>
      <c r="H256" s="51"/>
      <c r="I256" s="65"/>
      <c r="J256" s="68">
        <v>131124.964</v>
      </c>
      <c r="K256" s="52"/>
      <c r="L256" s="69"/>
      <c r="M256" s="125">
        <v>69283</v>
      </c>
      <c r="N256" s="52"/>
      <c r="O256" s="69"/>
    </row>
    <row r="257" spans="1:15" ht="12.75">
      <c r="A257" s="146"/>
      <c r="B257" s="54" t="s">
        <v>16</v>
      </c>
      <c r="C257" s="55"/>
      <c r="D257" s="19">
        <f t="shared" si="11"/>
        <v>639001.122</v>
      </c>
      <c r="E257" s="51"/>
      <c r="F257" s="51"/>
      <c r="G257" s="50">
        <v>436964.32999999996</v>
      </c>
      <c r="H257" s="51"/>
      <c r="I257" s="65"/>
      <c r="J257" s="68">
        <v>133063.792</v>
      </c>
      <c r="K257" s="52"/>
      <c r="L257" s="69"/>
      <c r="M257" s="125">
        <v>68973</v>
      </c>
      <c r="N257" s="52"/>
      <c r="O257" s="69"/>
    </row>
    <row r="258" spans="1:17" ht="13.5" thickBot="1">
      <c r="A258" s="147"/>
      <c r="B258" s="58" t="s">
        <v>17</v>
      </c>
      <c r="C258" s="59"/>
      <c r="D258" s="20">
        <f t="shared" si="11"/>
        <v>722476.312</v>
      </c>
      <c r="E258" s="82">
        <f>SUM(D256:D258)</f>
        <v>2028229.918</v>
      </c>
      <c r="F258" s="94">
        <f>SUM(E249+E252+E255+E258)</f>
        <v>8140182.446</v>
      </c>
      <c r="G258" s="109">
        <v>506884</v>
      </c>
      <c r="H258" s="112">
        <f>SUM(G256:G258)</f>
        <v>1410192.85</v>
      </c>
      <c r="I258" s="23">
        <f>SUM(H249+H252+H255+H258)</f>
        <v>5712003.68</v>
      </c>
      <c r="J258" s="72">
        <v>140180.312</v>
      </c>
      <c r="K258" s="73">
        <f>SUM(J256:J258)</f>
        <v>404369.06799999997</v>
      </c>
      <c r="L258" s="42">
        <f>SUM(+K249+K252+K255+K258)</f>
        <v>1653172.766</v>
      </c>
      <c r="M258" s="127">
        <v>75412</v>
      </c>
      <c r="N258" s="73">
        <f>SUM(M256:M258)</f>
        <v>213668</v>
      </c>
      <c r="O258" s="42">
        <f>SUM(N249+N252+N255+N258)</f>
        <v>775006</v>
      </c>
      <c r="P258" s="26"/>
      <c r="Q258" s="128"/>
    </row>
    <row r="259" spans="1:15" ht="12.75">
      <c r="A259" s="143" t="s">
        <v>92</v>
      </c>
      <c r="B259" s="2" t="s">
        <v>1</v>
      </c>
      <c r="C259" s="114" t="s">
        <v>94</v>
      </c>
      <c r="D259" s="18">
        <f t="shared" si="11"/>
        <v>641935.1170000001</v>
      </c>
      <c r="E259" s="4"/>
      <c r="F259" s="4"/>
      <c r="G259" s="50">
        <v>437442.3800000001</v>
      </c>
      <c r="H259" s="4"/>
      <c r="I259" s="5"/>
      <c r="J259" s="50">
        <v>135174.737</v>
      </c>
      <c r="K259" s="34"/>
      <c r="L259" s="35"/>
      <c r="M259" s="66">
        <v>69318</v>
      </c>
      <c r="N259" s="34"/>
      <c r="O259" s="35"/>
    </row>
    <row r="260" spans="1:15" ht="12.75">
      <c r="A260" s="144"/>
      <c r="B260" s="6" t="s">
        <v>4</v>
      </c>
      <c r="C260" s="7"/>
      <c r="D260" s="19">
        <f t="shared" si="11"/>
        <v>714213.411</v>
      </c>
      <c r="E260" s="8"/>
      <c r="F260" s="8"/>
      <c r="G260" s="53">
        <v>505418.49</v>
      </c>
      <c r="H260" s="8"/>
      <c r="I260" s="9"/>
      <c r="J260" s="53">
        <v>139637.921</v>
      </c>
      <c r="K260" s="37"/>
      <c r="L260" s="38"/>
      <c r="M260" s="53">
        <v>69157</v>
      </c>
      <c r="N260" s="37"/>
      <c r="O260" s="38"/>
    </row>
    <row r="261" spans="1:15" ht="12.75">
      <c r="A261" s="144"/>
      <c r="B261" s="14" t="s">
        <v>5</v>
      </c>
      <c r="C261" s="15"/>
      <c r="D261" s="22">
        <f t="shared" si="11"/>
        <v>474866.601</v>
      </c>
      <c r="E261" s="91">
        <f>SUM(D259:D261)</f>
        <v>1831015.129</v>
      </c>
      <c r="F261" s="84"/>
      <c r="G261" s="111">
        <v>275614.58</v>
      </c>
      <c r="H261" s="91">
        <f>SUM(G259:G261)</f>
        <v>1218475.4500000002</v>
      </c>
      <c r="I261" s="103"/>
      <c r="J261" s="67">
        <v>133242.021</v>
      </c>
      <c r="K261" s="63">
        <f>SUM(J259:J261)</f>
        <v>408054.679</v>
      </c>
      <c r="L261" s="103"/>
      <c r="M261" s="67">
        <v>66010</v>
      </c>
      <c r="N261" s="63">
        <f>SUM(M259:M261)</f>
        <v>204485</v>
      </c>
      <c r="O261" s="104"/>
    </row>
    <row r="262" spans="1:15" ht="12.75">
      <c r="A262" s="144"/>
      <c r="B262" s="6" t="s">
        <v>6</v>
      </c>
      <c r="C262" s="115" t="s">
        <v>93</v>
      </c>
      <c r="D262" s="19">
        <f t="shared" si="11"/>
        <v>352006.198</v>
      </c>
      <c r="E262" s="122"/>
      <c r="F262" s="51"/>
      <c r="G262" s="101">
        <v>183091.30999999997</v>
      </c>
      <c r="H262" s="51"/>
      <c r="I262" s="51"/>
      <c r="J262" s="105">
        <v>125181.888</v>
      </c>
      <c r="K262" s="52"/>
      <c r="L262" s="69"/>
      <c r="M262" s="125">
        <v>43733</v>
      </c>
      <c r="N262" s="52"/>
      <c r="O262" s="69"/>
    </row>
    <row r="263" spans="1:15" ht="12.75">
      <c r="A263" s="144"/>
      <c r="B263" s="6" t="s">
        <v>8</v>
      </c>
      <c r="C263" s="7"/>
      <c r="D263" s="19">
        <f t="shared" si="11"/>
        <v>332868.495</v>
      </c>
      <c r="E263" s="122"/>
      <c r="F263" s="51"/>
      <c r="G263" s="102">
        <v>157241.4</v>
      </c>
      <c r="H263" s="51"/>
      <c r="I263" s="51"/>
      <c r="J263" s="106">
        <v>103431.095</v>
      </c>
      <c r="K263" s="52"/>
      <c r="L263" s="69"/>
      <c r="M263" s="125">
        <v>72196</v>
      </c>
      <c r="N263" s="52"/>
      <c r="O263" s="69"/>
    </row>
    <row r="264" spans="1:15" ht="12.75">
      <c r="A264" s="144"/>
      <c r="B264" s="14" t="s">
        <v>9</v>
      </c>
      <c r="C264" s="15"/>
      <c r="D264" s="22">
        <f t="shared" si="11"/>
        <v>354321.81</v>
      </c>
      <c r="E264" s="91">
        <f>SUM(D262:D264)</f>
        <v>1039196.503</v>
      </c>
      <c r="F264" s="51"/>
      <c r="G264" s="80">
        <v>193301.12</v>
      </c>
      <c r="H264" s="74">
        <f>SUM(G262:G264)</f>
        <v>533633.83</v>
      </c>
      <c r="I264" s="51"/>
      <c r="J264" s="107">
        <v>93542.69</v>
      </c>
      <c r="K264" s="76">
        <f>SUM(J262:J264)</f>
        <v>322155.673</v>
      </c>
      <c r="L264" s="69"/>
      <c r="M264" s="124">
        <v>67478</v>
      </c>
      <c r="N264" s="76">
        <f>SUM(M262:M264)</f>
        <v>183407</v>
      </c>
      <c r="O264" s="69"/>
    </row>
    <row r="265" spans="1:15" ht="12.75">
      <c r="A265" s="144"/>
      <c r="B265" s="6" t="s">
        <v>10</v>
      </c>
      <c r="C265" s="115" t="s">
        <v>95</v>
      </c>
      <c r="D265" s="19">
        <f aca="true" t="shared" si="12" ref="D265:D271">G265+J265+M265</f>
        <v>730729.6799999999</v>
      </c>
      <c r="E265" s="51"/>
      <c r="F265" s="51"/>
      <c r="G265" s="50">
        <v>526463.6799999999</v>
      </c>
      <c r="H265" s="51"/>
      <c r="I265" s="51"/>
      <c r="J265" s="105">
        <v>144354</v>
      </c>
      <c r="K265" s="52"/>
      <c r="L265" s="69"/>
      <c r="M265" s="126">
        <v>59912</v>
      </c>
      <c r="N265" s="52"/>
      <c r="O265" s="69"/>
    </row>
    <row r="266" spans="1:15" ht="12.75">
      <c r="A266" s="144"/>
      <c r="B266" s="6" t="s">
        <v>12</v>
      </c>
      <c r="C266" s="7"/>
      <c r="D266" s="19">
        <f t="shared" si="12"/>
        <v>678335.33</v>
      </c>
      <c r="E266" s="51"/>
      <c r="F266" s="51"/>
      <c r="G266" s="50">
        <v>477439.32999999996</v>
      </c>
      <c r="H266" s="90"/>
      <c r="I266" s="51"/>
      <c r="J266" s="106">
        <v>136230</v>
      </c>
      <c r="K266" s="70"/>
      <c r="L266" s="71"/>
      <c r="M266" s="126">
        <v>64666</v>
      </c>
      <c r="N266" s="52"/>
      <c r="O266" s="71"/>
    </row>
    <row r="267" spans="1:15" ht="12.75">
      <c r="A267" s="144"/>
      <c r="B267" s="14" t="s">
        <v>13</v>
      </c>
      <c r="C267" s="15"/>
      <c r="D267" s="22">
        <f t="shared" si="12"/>
        <v>632833.02</v>
      </c>
      <c r="E267" s="74">
        <f>SUM(D265:D267)</f>
        <v>2041898.0299999998</v>
      </c>
      <c r="F267" s="51"/>
      <c r="G267" s="87">
        <v>452937.02</v>
      </c>
      <c r="H267" s="74">
        <f>SUM(G265:G267)</f>
        <v>1456840.0299999998</v>
      </c>
      <c r="I267" s="51"/>
      <c r="J267" s="107">
        <v>138009</v>
      </c>
      <c r="K267" s="76">
        <f>SUM(J265:J267)</f>
        <v>418593</v>
      </c>
      <c r="L267" s="69"/>
      <c r="M267" s="100">
        <v>41887</v>
      </c>
      <c r="N267" s="76">
        <f>SUM(M265:M267)</f>
        <v>166465</v>
      </c>
      <c r="O267" s="93"/>
    </row>
    <row r="268" spans="1:15" ht="12.75">
      <c r="A268" s="144"/>
      <c r="B268" s="54" t="s">
        <v>14</v>
      </c>
      <c r="C268" s="115" t="s">
        <v>96</v>
      </c>
      <c r="D268" s="19">
        <f t="shared" si="12"/>
        <v>674735.6200000001</v>
      </c>
      <c r="E268" s="51"/>
      <c r="F268" s="51"/>
      <c r="G268" s="50">
        <v>492863.62000000005</v>
      </c>
      <c r="H268" s="51"/>
      <c r="I268" s="65"/>
      <c r="J268" s="68">
        <v>137845</v>
      </c>
      <c r="K268" s="52"/>
      <c r="L268" s="69"/>
      <c r="M268" s="125">
        <v>44027</v>
      </c>
      <c r="N268" s="52"/>
      <c r="O268" s="69"/>
    </row>
    <row r="269" spans="1:15" ht="12.75">
      <c r="A269" s="144"/>
      <c r="B269" s="54" t="s">
        <v>16</v>
      </c>
      <c r="C269" s="55"/>
      <c r="D269" s="19">
        <f t="shared" si="12"/>
        <v>603937.28</v>
      </c>
      <c r="E269" s="51"/>
      <c r="F269" s="51"/>
      <c r="G269" s="50">
        <v>448716.28</v>
      </c>
      <c r="H269" s="51"/>
      <c r="I269" s="65"/>
      <c r="J269" s="68">
        <v>124015</v>
      </c>
      <c r="K269" s="52"/>
      <c r="L269" s="69"/>
      <c r="M269" s="125">
        <v>31206</v>
      </c>
      <c r="N269" s="52"/>
      <c r="O269" s="69"/>
    </row>
    <row r="270" spans="1:15" ht="13.5" thickBot="1">
      <c r="A270" s="145"/>
      <c r="B270" s="58" t="s">
        <v>17</v>
      </c>
      <c r="C270" s="59"/>
      <c r="D270" s="20">
        <f t="shared" si="12"/>
        <v>703758.74</v>
      </c>
      <c r="E270" s="82">
        <f>SUM(D268:D270)</f>
        <v>1982431.6400000001</v>
      </c>
      <c r="F270" s="94">
        <f>SUM(E261+E264+E267+E270)</f>
        <v>6894541.302000001</v>
      </c>
      <c r="G270" s="109">
        <v>515755.74000000005</v>
      </c>
      <c r="H270" s="112">
        <f>SUM(G268:G270)</f>
        <v>1457335.6400000001</v>
      </c>
      <c r="I270" s="23">
        <f>SUM(H261+H264+H267+H270)</f>
        <v>4666284.95</v>
      </c>
      <c r="J270" s="72">
        <v>134645</v>
      </c>
      <c r="K270" s="73">
        <f>SUM(J268:J270)</f>
        <v>396505</v>
      </c>
      <c r="L270" s="42">
        <f>SUM(+K261+K264+K267+K270)</f>
        <v>1545308.352</v>
      </c>
      <c r="M270" s="127">
        <v>53358</v>
      </c>
      <c r="N270" s="73">
        <f>SUM(M268:M270)</f>
        <v>128591</v>
      </c>
      <c r="O270" s="42">
        <f>SUM(N261+N264+N267+N270)</f>
        <v>682948</v>
      </c>
    </row>
    <row r="271" spans="1:15" ht="12.75">
      <c r="A271" s="143" t="s">
        <v>97</v>
      </c>
      <c r="B271" s="2" t="s">
        <v>1</v>
      </c>
      <c r="C271" s="130" t="s">
        <v>98</v>
      </c>
      <c r="D271" s="8">
        <f t="shared" si="12"/>
        <v>646861.593</v>
      </c>
      <c r="E271" s="4"/>
      <c r="F271" s="4"/>
      <c r="G271" s="50">
        <v>451185.35000000003</v>
      </c>
      <c r="H271" s="4"/>
      <c r="I271" s="5"/>
      <c r="J271" s="50">
        <v>134857.243</v>
      </c>
      <c r="K271" s="34"/>
      <c r="L271" s="35"/>
      <c r="M271" s="66">
        <v>60819</v>
      </c>
      <c r="N271" s="34"/>
      <c r="O271" s="35"/>
    </row>
    <row r="272" spans="1:15" ht="12.75">
      <c r="A272" s="146"/>
      <c r="B272" s="6" t="s">
        <v>4</v>
      </c>
      <c r="C272" s="131"/>
      <c r="D272" s="8">
        <f aca="true" t="shared" si="13" ref="D272:D282">G272+J272+M272</f>
        <v>640826.014</v>
      </c>
      <c r="E272" s="8"/>
      <c r="F272" s="8"/>
      <c r="G272" s="53">
        <v>448871.28</v>
      </c>
      <c r="H272" s="8"/>
      <c r="I272" s="9"/>
      <c r="J272" s="53">
        <v>129783.734</v>
      </c>
      <c r="K272" s="37"/>
      <c r="L272" s="38"/>
      <c r="M272" s="53">
        <v>62171</v>
      </c>
      <c r="N272" s="37"/>
      <c r="O272" s="38"/>
    </row>
    <row r="273" spans="1:15" ht="12.75">
      <c r="A273" s="146"/>
      <c r="B273" s="14" t="s">
        <v>5</v>
      </c>
      <c r="C273" s="132"/>
      <c r="D273" s="8">
        <f t="shared" si="13"/>
        <v>623349.168</v>
      </c>
      <c r="E273" s="91">
        <f>SUM(D271:D273)</f>
        <v>1911036.775</v>
      </c>
      <c r="F273" s="84"/>
      <c r="G273" s="111">
        <v>442127.64999999997</v>
      </c>
      <c r="H273" s="91">
        <f>SUM(G271:G273)</f>
        <v>1342184.28</v>
      </c>
      <c r="I273" s="103"/>
      <c r="J273" s="67">
        <v>129692.518</v>
      </c>
      <c r="K273" s="63">
        <f>SUM(J271:J273)</f>
        <v>394333.49499999994</v>
      </c>
      <c r="L273" s="103"/>
      <c r="M273" s="67">
        <v>51529</v>
      </c>
      <c r="N273" s="63">
        <f>SUM(M271:M273)</f>
        <v>174519</v>
      </c>
      <c r="O273" s="104"/>
    </row>
    <row r="274" spans="1:15" ht="12.75">
      <c r="A274" s="146"/>
      <c r="B274" s="6" t="s">
        <v>6</v>
      </c>
      <c r="C274" s="93" t="s">
        <v>99</v>
      </c>
      <c r="D274" s="129">
        <f t="shared" si="13"/>
        <v>601401.8849999999</v>
      </c>
      <c r="E274" s="122"/>
      <c r="F274" s="51"/>
      <c r="G274" s="101">
        <v>434744.73999999993</v>
      </c>
      <c r="H274" s="51"/>
      <c r="I274" s="51"/>
      <c r="J274" s="105">
        <v>122981.145</v>
      </c>
      <c r="K274" s="52"/>
      <c r="L274" s="69"/>
      <c r="M274" s="125">
        <v>43676</v>
      </c>
      <c r="N274" s="52"/>
      <c r="O274" s="69"/>
    </row>
    <row r="275" spans="1:15" ht="12.75">
      <c r="A275" s="146"/>
      <c r="B275" s="6" t="s">
        <v>8</v>
      </c>
      <c r="C275" s="131"/>
      <c r="D275" s="8">
        <f t="shared" si="13"/>
        <v>573702.314</v>
      </c>
      <c r="E275" s="122"/>
      <c r="F275" s="51"/>
      <c r="G275" s="102">
        <v>399659.88</v>
      </c>
      <c r="H275" s="51"/>
      <c r="I275" s="51"/>
      <c r="J275" s="106">
        <v>114714.434</v>
      </c>
      <c r="K275" s="52"/>
      <c r="L275" s="69"/>
      <c r="M275" s="125">
        <v>59328</v>
      </c>
      <c r="N275" s="52"/>
      <c r="O275" s="69"/>
    </row>
    <row r="276" spans="1:15" ht="12.75">
      <c r="A276" s="146"/>
      <c r="B276" s="14" t="s">
        <v>9</v>
      </c>
      <c r="C276" s="132"/>
      <c r="D276" s="8">
        <f t="shared" si="13"/>
        <v>575661.278</v>
      </c>
      <c r="E276" s="91">
        <f>SUM(D274:D276)</f>
        <v>1750765.477</v>
      </c>
      <c r="F276" s="51"/>
      <c r="G276" s="80">
        <v>408842.08</v>
      </c>
      <c r="H276" s="74">
        <f>SUM(G274:G276)</f>
        <v>1243246.7</v>
      </c>
      <c r="I276" s="51"/>
      <c r="J276" s="107">
        <v>114760.198</v>
      </c>
      <c r="K276" s="76">
        <f>SUM(J274:J276)</f>
        <v>352455.777</v>
      </c>
      <c r="L276" s="69"/>
      <c r="M276" s="124">
        <v>52059</v>
      </c>
      <c r="N276" s="76">
        <f>SUM(M274:M276)</f>
        <v>155063</v>
      </c>
      <c r="O276" s="69"/>
    </row>
    <row r="277" spans="1:15" ht="12.75">
      <c r="A277" s="146"/>
      <c r="B277" s="6" t="s">
        <v>10</v>
      </c>
      <c r="C277" s="93" t="s">
        <v>100</v>
      </c>
      <c r="D277" s="129">
        <f>G277+J277+M277</f>
        <v>595115.6059999999</v>
      </c>
      <c r="E277" s="51"/>
      <c r="F277" s="51"/>
      <c r="G277" s="50">
        <v>427456.4499999999</v>
      </c>
      <c r="H277" s="51"/>
      <c r="I277" s="51"/>
      <c r="J277" s="105">
        <v>115198.156</v>
      </c>
      <c r="K277" s="52"/>
      <c r="L277" s="69"/>
      <c r="M277" s="126">
        <v>52461</v>
      </c>
      <c r="N277" s="52"/>
      <c r="O277" s="69"/>
    </row>
    <row r="278" spans="1:18" ht="12.75">
      <c r="A278" s="146"/>
      <c r="B278" s="6" t="s">
        <v>12</v>
      </c>
      <c r="C278" s="131"/>
      <c r="D278" s="8">
        <f t="shared" si="13"/>
        <v>555861.7600000001</v>
      </c>
      <c r="E278" s="51"/>
      <c r="F278" s="51"/>
      <c r="G278" s="50">
        <v>400881.5600000001</v>
      </c>
      <c r="H278" s="90"/>
      <c r="I278" s="51"/>
      <c r="J278" s="106">
        <v>100857.2</v>
      </c>
      <c r="K278" s="70"/>
      <c r="L278" s="71"/>
      <c r="M278" s="126">
        <v>54123</v>
      </c>
      <c r="N278" s="52"/>
      <c r="O278" s="71"/>
      <c r="R278" s="135"/>
    </row>
    <row r="279" spans="1:18" ht="12.75">
      <c r="A279" s="146"/>
      <c r="B279" s="14" t="s">
        <v>13</v>
      </c>
      <c r="C279" s="132"/>
      <c r="D279" s="8">
        <f t="shared" si="13"/>
        <v>501204.865</v>
      </c>
      <c r="E279" s="74">
        <f>SUM(D277:D279)</f>
        <v>1652182.231</v>
      </c>
      <c r="F279" s="51"/>
      <c r="G279" s="87">
        <v>376968.97</v>
      </c>
      <c r="H279" s="74">
        <f>SUM(G277:G279)</f>
        <v>1205306.98</v>
      </c>
      <c r="I279" s="51"/>
      <c r="J279" s="107">
        <v>100377.895</v>
      </c>
      <c r="K279" s="76">
        <f>SUM(J277:J279)</f>
        <v>316433.251</v>
      </c>
      <c r="L279" s="69"/>
      <c r="M279" s="100">
        <v>23858</v>
      </c>
      <c r="N279" s="76">
        <f>SUM(M277:M279)</f>
        <v>130442</v>
      </c>
      <c r="O279" s="93"/>
      <c r="R279" s="135"/>
    </row>
    <row r="280" spans="1:18" ht="12.75">
      <c r="A280" s="146"/>
      <c r="B280" s="54" t="s">
        <v>14</v>
      </c>
      <c r="C280" s="93" t="s">
        <v>101</v>
      </c>
      <c r="D280" s="129">
        <f t="shared" si="13"/>
        <v>622948.1460000002</v>
      </c>
      <c r="E280" s="51"/>
      <c r="F280" s="51"/>
      <c r="G280" s="50">
        <v>467741.4400000001</v>
      </c>
      <c r="H280" s="51"/>
      <c r="I280" s="65"/>
      <c r="J280" s="68">
        <v>106824.706</v>
      </c>
      <c r="K280" s="52"/>
      <c r="L280" s="69"/>
      <c r="M280" s="125">
        <v>48382</v>
      </c>
      <c r="N280" s="52"/>
      <c r="O280" s="69"/>
      <c r="R280" s="135"/>
    </row>
    <row r="281" spans="1:18" ht="12.75">
      <c r="A281" s="146"/>
      <c r="B281" s="54" t="s">
        <v>16</v>
      </c>
      <c r="C281" s="133"/>
      <c r="D281" s="8">
        <f t="shared" si="13"/>
        <v>634598.878</v>
      </c>
      <c r="E281" s="51"/>
      <c r="F281" s="51"/>
      <c r="G281" s="50">
        <v>475186.74000000005</v>
      </c>
      <c r="H281" s="51"/>
      <c r="I281" s="65"/>
      <c r="J281" s="68">
        <v>106717.138</v>
      </c>
      <c r="K281" s="52"/>
      <c r="L281" s="69"/>
      <c r="M281" s="125">
        <v>52695</v>
      </c>
      <c r="N281" s="52"/>
      <c r="O281" s="69"/>
      <c r="R281" s="115"/>
    </row>
    <row r="282" spans="1:15" ht="13.5" thickBot="1">
      <c r="A282" s="147"/>
      <c r="B282" s="58" t="s">
        <v>17</v>
      </c>
      <c r="C282" s="134"/>
      <c r="D282" s="12">
        <f t="shared" si="13"/>
        <v>601393.944</v>
      </c>
      <c r="E282" s="82">
        <f>SUM(D280:D282)</f>
        <v>1858940.9680000003</v>
      </c>
      <c r="F282" s="94">
        <f>SUM(E273+E276+E279+E282)</f>
        <v>7172925.451</v>
      </c>
      <c r="G282" s="109">
        <v>439429.54</v>
      </c>
      <c r="H282" s="112">
        <f>SUM(G280:G282)</f>
        <v>1382357.7200000002</v>
      </c>
      <c r="I282" s="23">
        <f>SUM(H273+H276+H279+H282)</f>
        <v>5173095.68</v>
      </c>
      <c r="J282" s="72">
        <v>108726.404</v>
      </c>
      <c r="K282" s="73">
        <f>SUM(J280:J282)</f>
        <v>322268.248</v>
      </c>
      <c r="L282" s="42">
        <f>SUM(+K273+K276+K279+K282)</f>
        <v>1385490.7709999997</v>
      </c>
      <c r="M282" s="127">
        <v>53238</v>
      </c>
      <c r="N282" s="73">
        <f>SUM(M280:M282)</f>
        <v>154315</v>
      </c>
      <c r="O282" s="42">
        <f>SUM(N273+N276+N279+N282)</f>
        <v>614339</v>
      </c>
    </row>
    <row r="283" spans="1:15" ht="12.75" customHeight="1">
      <c r="A283" s="143" t="s">
        <v>135</v>
      </c>
      <c r="B283" s="2" t="s">
        <v>1</v>
      </c>
      <c r="C283" s="130" t="s">
        <v>136</v>
      </c>
      <c r="D283" s="8">
        <f aca="true" t="shared" si="14" ref="D283:D288">G283+J283+M283</f>
        <v>474990.70300000004</v>
      </c>
      <c r="E283" s="4"/>
      <c r="F283" s="4"/>
      <c r="G283" s="50">
        <v>320201.34</v>
      </c>
      <c r="H283" s="4"/>
      <c r="I283" s="5"/>
      <c r="J283" s="50">
        <v>105155.363</v>
      </c>
      <c r="K283" s="34"/>
      <c r="L283" s="35"/>
      <c r="M283" s="136">
        <v>49634</v>
      </c>
      <c r="N283" s="34"/>
      <c r="O283" s="35"/>
    </row>
    <row r="284" spans="1:15" ht="12.75" customHeight="1">
      <c r="A284" s="146"/>
      <c r="B284" s="6" t="s">
        <v>4</v>
      </c>
      <c r="C284" s="131"/>
      <c r="D284" s="8">
        <f t="shared" si="14"/>
        <v>525045.0719999999</v>
      </c>
      <c r="E284" s="8"/>
      <c r="F284" s="8"/>
      <c r="G284" s="53">
        <v>360074.5699999999</v>
      </c>
      <c r="H284" s="8"/>
      <c r="I284" s="9"/>
      <c r="J284" s="53">
        <v>113382.502</v>
      </c>
      <c r="K284" s="37"/>
      <c r="L284" s="38"/>
      <c r="M284" s="136">
        <v>51588</v>
      </c>
      <c r="N284" s="37"/>
      <c r="O284" s="38"/>
    </row>
    <row r="285" spans="1:15" ht="12.75">
      <c r="A285" s="146"/>
      <c r="B285" s="14" t="s">
        <v>5</v>
      </c>
      <c r="C285" s="132"/>
      <c r="D285" s="8">
        <f t="shared" si="14"/>
        <v>484609.539</v>
      </c>
      <c r="E285" s="91">
        <f>SUM(D283:D285)</f>
        <v>1484645.3139999998</v>
      </c>
      <c r="F285" s="84"/>
      <c r="G285" s="111">
        <v>347192.4</v>
      </c>
      <c r="H285" s="91">
        <f>SUM(G283:G285)</f>
        <v>1027468.3099999999</v>
      </c>
      <c r="I285" s="103"/>
      <c r="J285" s="67">
        <v>86925.139</v>
      </c>
      <c r="K285" s="63">
        <f>SUM(J283:J285)</f>
        <v>305463.00399999996</v>
      </c>
      <c r="L285" s="103"/>
      <c r="M285" s="137">
        <v>50492</v>
      </c>
      <c r="N285" s="63">
        <f>SUM(M283:M285)</f>
        <v>151714</v>
      </c>
      <c r="O285" s="104"/>
    </row>
    <row r="286" spans="1:15" ht="12.75">
      <c r="A286" s="146"/>
      <c r="B286" s="6" t="s">
        <v>6</v>
      </c>
      <c r="C286" s="93" t="s">
        <v>137</v>
      </c>
      <c r="D286" s="129">
        <f t="shared" si="14"/>
        <v>463432.04400000005</v>
      </c>
      <c r="E286" s="122"/>
      <c r="F286" s="51"/>
      <c r="G286" s="101">
        <v>363494.11000000004</v>
      </c>
      <c r="H286" s="51"/>
      <c r="I286" s="51"/>
      <c r="J286" s="105">
        <v>74675.934</v>
      </c>
      <c r="K286" s="52"/>
      <c r="L286" s="69"/>
      <c r="M286" s="125">
        <v>25262</v>
      </c>
      <c r="N286" s="52"/>
      <c r="O286" s="69"/>
    </row>
    <row r="287" spans="1:15" ht="12.75">
      <c r="A287" s="146"/>
      <c r="B287" s="6" t="s">
        <v>8</v>
      </c>
      <c r="C287" s="131"/>
      <c r="D287" s="8">
        <f t="shared" si="14"/>
        <v>549167.174</v>
      </c>
      <c r="E287" s="122"/>
      <c r="F287" s="51"/>
      <c r="G287" s="102">
        <v>430955.19</v>
      </c>
      <c r="H287" s="51"/>
      <c r="I287" s="51"/>
      <c r="J287" s="106">
        <v>71375.984</v>
      </c>
      <c r="K287" s="52"/>
      <c r="L287" s="69"/>
      <c r="M287" s="125">
        <v>46836</v>
      </c>
      <c r="N287" s="52"/>
      <c r="O287" s="69"/>
    </row>
    <row r="288" spans="1:15" ht="12.75">
      <c r="A288" s="146"/>
      <c r="B288" s="14" t="s">
        <v>9</v>
      </c>
      <c r="C288" s="132"/>
      <c r="D288" s="8">
        <f t="shared" si="14"/>
        <v>538707.916</v>
      </c>
      <c r="E288" s="91">
        <f>SUM(D286:D288)</f>
        <v>1551307.134</v>
      </c>
      <c r="F288" s="51"/>
      <c r="G288" s="80">
        <v>424134.55</v>
      </c>
      <c r="H288" s="74">
        <f>SUM(G286:G288)</f>
        <v>1218583.85</v>
      </c>
      <c r="I288" s="51"/>
      <c r="J288" s="107">
        <v>73463.366</v>
      </c>
      <c r="K288" s="76">
        <f>SUM(J286:J288)</f>
        <v>219515.28399999999</v>
      </c>
      <c r="L288" s="69"/>
      <c r="M288" s="124">
        <v>41110</v>
      </c>
      <c r="N288" s="76">
        <f>SUM(M286:M288)</f>
        <v>113208</v>
      </c>
      <c r="O288" s="69"/>
    </row>
    <row r="289" spans="1:15" ht="12.75">
      <c r="A289" s="146"/>
      <c r="B289" s="6" t="s">
        <v>10</v>
      </c>
      <c r="C289" s="93" t="s">
        <v>138</v>
      </c>
      <c r="D289" s="129">
        <f aca="true" t="shared" si="15" ref="D289:D294">G289+J289+M289</f>
        <v>653186.6940000001</v>
      </c>
      <c r="E289" s="51"/>
      <c r="F289" s="51"/>
      <c r="G289" s="50">
        <v>502313.3300000001</v>
      </c>
      <c r="H289" s="51"/>
      <c r="I289" s="51"/>
      <c r="J289" s="105">
        <v>99715.364</v>
      </c>
      <c r="K289" s="52"/>
      <c r="L289" s="69"/>
      <c r="M289" s="126">
        <v>51158</v>
      </c>
      <c r="N289" s="52"/>
      <c r="O289" s="69"/>
    </row>
    <row r="290" spans="1:15" ht="12.75">
      <c r="A290" s="146"/>
      <c r="B290" s="6" t="s">
        <v>12</v>
      </c>
      <c r="C290" s="131"/>
      <c r="D290" s="8">
        <f t="shared" si="15"/>
        <v>564077.2910000001</v>
      </c>
      <c r="E290" s="51"/>
      <c r="F290" s="51"/>
      <c r="G290" s="50">
        <v>420244.9600000001</v>
      </c>
      <c r="H290" s="90"/>
      <c r="I290" s="51"/>
      <c r="J290" s="106">
        <v>94283.331</v>
      </c>
      <c r="K290" s="70"/>
      <c r="L290" s="71"/>
      <c r="M290" s="126">
        <v>49549</v>
      </c>
      <c r="N290" s="52"/>
      <c r="O290" s="71"/>
    </row>
    <row r="291" spans="1:15" ht="12.75">
      <c r="A291" s="146"/>
      <c r="B291" s="14" t="s">
        <v>13</v>
      </c>
      <c r="C291" s="132"/>
      <c r="D291" s="8">
        <f t="shared" si="15"/>
        <v>631680.8600000001</v>
      </c>
      <c r="E291" s="74">
        <f>SUM(D289:D291)</f>
        <v>1848944.8450000004</v>
      </c>
      <c r="F291" s="51"/>
      <c r="G291" s="87">
        <v>500422.86000000004</v>
      </c>
      <c r="H291" s="74">
        <f>SUM(G289:G291)</f>
        <v>1422981.1500000001</v>
      </c>
      <c r="I291" s="51"/>
      <c r="J291" s="107">
        <v>92792</v>
      </c>
      <c r="K291" s="76">
        <f>SUM(J289:J291)</f>
        <v>286790.695</v>
      </c>
      <c r="L291" s="69"/>
      <c r="M291" s="100">
        <v>38466</v>
      </c>
      <c r="N291" s="76">
        <f>SUM(M289:M291)</f>
        <v>139173</v>
      </c>
      <c r="O291" s="93"/>
    </row>
    <row r="292" spans="1:15" ht="12.75">
      <c r="A292" s="146"/>
      <c r="B292" s="54" t="s">
        <v>14</v>
      </c>
      <c r="C292" s="93" t="s">
        <v>139</v>
      </c>
      <c r="D292" s="129">
        <f t="shared" si="15"/>
        <v>651019.55</v>
      </c>
      <c r="E292" s="51"/>
      <c r="F292" s="51"/>
      <c r="G292" s="50">
        <v>493442.78</v>
      </c>
      <c r="H292" s="51"/>
      <c r="I292" s="65"/>
      <c r="J292" s="68">
        <v>106155.77</v>
      </c>
      <c r="K292" s="52"/>
      <c r="L292" s="69"/>
      <c r="M292" s="125">
        <v>51421</v>
      </c>
      <c r="N292" s="52"/>
      <c r="O292" s="69"/>
    </row>
    <row r="293" spans="1:15" ht="12.75">
      <c r="A293" s="146"/>
      <c r="B293" s="54" t="s">
        <v>16</v>
      </c>
      <c r="C293" s="133"/>
      <c r="D293" s="8">
        <f t="shared" si="15"/>
        <v>638511.4979999999</v>
      </c>
      <c r="E293" s="51"/>
      <c r="F293" s="51"/>
      <c r="G293" s="50">
        <v>461577.6499999999</v>
      </c>
      <c r="H293" s="51"/>
      <c r="I293" s="65"/>
      <c r="J293" s="68">
        <v>117904.848</v>
      </c>
      <c r="K293" s="52"/>
      <c r="L293" s="69"/>
      <c r="M293" s="125">
        <v>59029</v>
      </c>
      <c r="N293" s="52"/>
      <c r="O293" s="69"/>
    </row>
    <row r="294" spans="1:15" ht="13.5" thickBot="1">
      <c r="A294" s="147"/>
      <c r="B294" s="58" t="s">
        <v>17</v>
      </c>
      <c r="C294" s="134"/>
      <c r="D294" s="12">
        <f t="shared" si="15"/>
        <v>707272.456</v>
      </c>
      <c r="E294" s="82">
        <f>SUM(D292:D294)</f>
        <v>1996803.504</v>
      </c>
      <c r="F294" s="94">
        <f>SUM(E285+E288+E291+E294)</f>
        <v>6881700.797</v>
      </c>
      <c r="G294" s="109">
        <v>511700</v>
      </c>
      <c r="H294" s="112">
        <f>SUM(G292:G294)</f>
        <v>1466720.43</v>
      </c>
      <c r="I294" s="23">
        <f>SUM(H285+H288+H291+H294)</f>
        <v>5135753.74</v>
      </c>
      <c r="J294" s="72">
        <v>134134.456</v>
      </c>
      <c r="K294" s="73">
        <f>SUM(J292:J294)</f>
        <v>358195.074</v>
      </c>
      <c r="L294" s="42">
        <f>SUM(+K285+K288+K291+K294)</f>
        <v>1169964.057</v>
      </c>
      <c r="M294" s="127">
        <v>61438</v>
      </c>
      <c r="N294" s="73">
        <f>SUM(M292:M294)</f>
        <v>171888</v>
      </c>
      <c r="O294" s="42">
        <f>SUM(N285+N288+N291+N294)</f>
        <v>575983</v>
      </c>
    </row>
    <row r="295" spans="1:15" ht="12.75">
      <c r="A295" s="143" t="s">
        <v>144</v>
      </c>
      <c r="B295" s="2" t="s">
        <v>1</v>
      </c>
      <c r="C295" s="130" t="s">
        <v>140</v>
      </c>
      <c r="D295" s="8">
        <f>G295+J295+M295</f>
        <v>624076</v>
      </c>
      <c r="E295" s="4"/>
      <c r="F295" s="4"/>
      <c r="G295" s="50">
        <v>431715</v>
      </c>
      <c r="H295" s="4"/>
      <c r="I295" s="5"/>
      <c r="J295" s="50">
        <v>133581</v>
      </c>
      <c r="K295" s="34"/>
      <c r="L295" s="35"/>
      <c r="M295" s="50">
        <v>58780</v>
      </c>
      <c r="N295" s="34"/>
      <c r="O295" s="35"/>
    </row>
    <row r="296" spans="1:15" ht="12.75">
      <c r="A296" s="146"/>
      <c r="B296" s="6" t="s">
        <v>4</v>
      </c>
      <c r="C296" s="131"/>
      <c r="D296" s="8">
        <f aca="true" t="shared" si="16" ref="D296:D306">G296+J296+M296</f>
        <v>714696</v>
      </c>
      <c r="E296" s="8"/>
      <c r="F296" s="8"/>
      <c r="G296" s="53">
        <v>517315</v>
      </c>
      <c r="H296" s="8"/>
      <c r="I296" s="9"/>
      <c r="J296" s="53">
        <v>136764</v>
      </c>
      <c r="K296" s="37"/>
      <c r="L296" s="38"/>
      <c r="M296" s="50">
        <v>60617</v>
      </c>
      <c r="N296" s="37"/>
      <c r="O296" s="38"/>
    </row>
    <row r="297" spans="1:15" ht="12.75">
      <c r="A297" s="146"/>
      <c r="B297" s="14" t="s">
        <v>5</v>
      </c>
      <c r="C297" s="132"/>
      <c r="D297" s="8">
        <f t="shared" si="16"/>
        <v>663338</v>
      </c>
      <c r="E297" s="91">
        <f>SUM(D295:D297)</f>
        <v>2002110</v>
      </c>
      <c r="F297" s="84"/>
      <c r="G297" s="111">
        <v>472279</v>
      </c>
      <c r="H297" s="91">
        <f>SUM(G295:G297)</f>
        <v>1421309</v>
      </c>
      <c r="I297" s="103"/>
      <c r="J297" s="67">
        <v>128190</v>
      </c>
      <c r="K297" s="63">
        <f>SUM(J295:J297)</f>
        <v>398535</v>
      </c>
      <c r="L297" s="103"/>
      <c r="M297" s="87">
        <v>62869</v>
      </c>
      <c r="N297" s="63">
        <f>SUM(M295:M297)</f>
        <v>182266</v>
      </c>
      <c r="O297" s="104"/>
    </row>
    <row r="298" spans="1:15" ht="12.75">
      <c r="A298" s="146"/>
      <c r="B298" s="6" t="s">
        <v>6</v>
      </c>
      <c r="C298" s="93" t="s">
        <v>141</v>
      </c>
      <c r="D298" s="8">
        <f t="shared" si="16"/>
        <v>669102.791</v>
      </c>
      <c r="E298" s="122"/>
      <c r="F298" s="51"/>
      <c r="G298" s="101">
        <v>488829</v>
      </c>
      <c r="H298" s="51"/>
      <c r="I298" s="51"/>
      <c r="J298" s="105">
        <v>133175.791</v>
      </c>
      <c r="K298" s="52"/>
      <c r="L298" s="69"/>
      <c r="M298" s="125">
        <v>47098</v>
      </c>
      <c r="N298" s="52"/>
      <c r="O298" s="69"/>
    </row>
    <row r="299" spans="1:15" ht="12.75">
      <c r="A299" s="146"/>
      <c r="B299" s="6" t="s">
        <v>8</v>
      </c>
      <c r="C299" s="131"/>
      <c r="D299" s="8">
        <f t="shared" si="16"/>
        <v>673945.64</v>
      </c>
      <c r="E299" s="122"/>
      <c r="F299" s="51"/>
      <c r="G299" s="102">
        <v>474386</v>
      </c>
      <c r="H299" s="51"/>
      <c r="I299" s="51"/>
      <c r="J299" s="106">
        <v>135522.64</v>
      </c>
      <c r="K299" s="52"/>
      <c r="L299" s="69"/>
      <c r="M299" s="125">
        <v>64037</v>
      </c>
      <c r="N299" s="52"/>
      <c r="O299" s="69"/>
    </row>
    <row r="300" spans="1:15" ht="12.75">
      <c r="A300" s="146"/>
      <c r="B300" s="14" t="s">
        <v>9</v>
      </c>
      <c r="C300" s="132"/>
      <c r="D300" s="22">
        <f t="shared" si="16"/>
        <v>560477.7050000001</v>
      </c>
      <c r="E300" s="91">
        <f>SUM(D298:D300)</f>
        <v>1903526.136</v>
      </c>
      <c r="F300" s="51"/>
      <c r="G300" s="80">
        <v>384966</v>
      </c>
      <c r="H300" s="74">
        <f>SUM(G298:G300)</f>
        <v>1348181</v>
      </c>
      <c r="I300" s="51"/>
      <c r="J300" s="138">
        <v>118372.705</v>
      </c>
      <c r="K300" s="76">
        <f>SUM(J298:J300)</f>
        <v>387071.136</v>
      </c>
      <c r="L300" s="69"/>
      <c r="M300" s="124">
        <v>57139</v>
      </c>
      <c r="N300" s="76">
        <f>SUM(M298:M300)</f>
        <v>168274</v>
      </c>
      <c r="O300" s="69"/>
    </row>
    <row r="301" spans="1:15" ht="12.75">
      <c r="A301" s="146"/>
      <c r="B301" s="6" t="s">
        <v>10</v>
      </c>
      <c r="C301" s="93" t="s">
        <v>142</v>
      </c>
      <c r="D301" s="8">
        <f t="shared" si="16"/>
        <v>654154.8459999999</v>
      </c>
      <c r="E301" s="51"/>
      <c r="F301" s="51"/>
      <c r="G301" s="50">
        <v>464244.0999999999</v>
      </c>
      <c r="H301" s="51"/>
      <c r="I301" s="51"/>
      <c r="J301" s="106">
        <v>136355.746</v>
      </c>
      <c r="K301" s="52"/>
      <c r="L301" s="69"/>
      <c r="M301" s="126">
        <v>53555</v>
      </c>
      <c r="N301" s="52"/>
      <c r="O301" s="69"/>
    </row>
    <row r="302" spans="1:15" ht="12.75">
      <c r="A302" s="146"/>
      <c r="B302" s="6" t="s">
        <v>12</v>
      </c>
      <c r="C302" s="131"/>
      <c r="D302" s="8">
        <f t="shared" si="16"/>
        <v>660256.864</v>
      </c>
      <c r="E302" s="51"/>
      <c r="F302" s="51"/>
      <c r="G302" s="50">
        <v>474308.81999999995</v>
      </c>
      <c r="H302" s="90"/>
      <c r="I302" s="51"/>
      <c r="J302" s="106">
        <v>128667.044</v>
      </c>
      <c r="K302" s="70"/>
      <c r="L302" s="71"/>
      <c r="M302" s="126">
        <v>57281</v>
      </c>
      <c r="N302" s="52"/>
      <c r="O302" s="71"/>
    </row>
    <row r="303" spans="1:15" ht="12.75">
      <c r="A303" s="146"/>
      <c r="B303" s="14" t="s">
        <v>13</v>
      </c>
      <c r="C303" s="132"/>
      <c r="D303" s="22">
        <f t="shared" si="16"/>
        <v>658136.801</v>
      </c>
      <c r="E303" s="74">
        <f>SUM(D301:D303)</f>
        <v>1972548.511</v>
      </c>
      <c r="F303" s="51"/>
      <c r="G303" s="87">
        <v>485191.55</v>
      </c>
      <c r="H303" s="74">
        <f>SUM(G301:G303)</f>
        <v>1423744.47</v>
      </c>
      <c r="I303" s="51"/>
      <c r="J303" s="107">
        <v>124960.251</v>
      </c>
      <c r="K303" s="76">
        <f>SUM(J301:J303)</f>
        <v>389983.041</v>
      </c>
      <c r="L303" s="69"/>
      <c r="M303" s="100">
        <v>47985</v>
      </c>
      <c r="N303" s="76">
        <f>SUM(M301:M303)</f>
        <v>158821</v>
      </c>
      <c r="O303" s="93"/>
    </row>
    <row r="304" spans="1:15" ht="12.75">
      <c r="A304" s="146"/>
      <c r="B304" s="54" t="s">
        <v>14</v>
      </c>
      <c r="C304" s="93" t="s">
        <v>143</v>
      </c>
      <c r="D304" s="8">
        <f t="shared" si="16"/>
        <v>666066.884</v>
      </c>
      <c r="E304" s="51"/>
      <c r="F304" s="51"/>
      <c r="G304" s="50">
        <v>499866.2199999999</v>
      </c>
      <c r="H304" s="51"/>
      <c r="I304" s="65"/>
      <c r="J304" s="68">
        <v>120546.664</v>
      </c>
      <c r="K304" s="52"/>
      <c r="L304" s="69"/>
      <c r="M304" s="125">
        <v>45654</v>
      </c>
      <c r="N304" s="52"/>
      <c r="O304" s="69"/>
    </row>
    <row r="305" spans="1:15" ht="12.75">
      <c r="A305" s="146"/>
      <c r="B305" s="54" t="s">
        <v>16</v>
      </c>
      <c r="C305" s="133"/>
      <c r="D305" s="8">
        <f t="shared" si="16"/>
        <v>593564.901</v>
      </c>
      <c r="E305" s="51"/>
      <c r="F305" s="51"/>
      <c r="G305" s="50">
        <v>424497.42</v>
      </c>
      <c r="H305" s="51"/>
      <c r="I305" s="65"/>
      <c r="J305" s="68">
        <v>118869.481</v>
      </c>
      <c r="K305" s="52"/>
      <c r="L305" s="69"/>
      <c r="M305" s="125">
        <v>50198</v>
      </c>
      <c r="N305" s="52"/>
      <c r="O305" s="69"/>
    </row>
    <row r="306" spans="1:15" ht="13.5" thickBot="1">
      <c r="A306" s="147"/>
      <c r="B306" s="58" t="s">
        <v>17</v>
      </c>
      <c r="C306" s="134"/>
      <c r="D306" s="20">
        <f t="shared" si="16"/>
        <v>699980.974</v>
      </c>
      <c r="E306" s="82">
        <f>SUM(D304:D306)</f>
        <v>1959612.759</v>
      </c>
      <c r="F306" s="94">
        <f>SUM(E297+E300+E303+E306)</f>
        <v>7837797.4059999995</v>
      </c>
      <c r="G306" s="109">
        <v>508967.74000000005</v>
      </c>
      <c r="H306" s="112">
        <f>SUM(G304:G306)</f>
        <v>1433331.38</v>
      </c>
      <c r="I306" s="23">
        <f>SUM(H297+H300+H303+H306)</f>
        <v>5626565.85</v>
      </c>
      <c r="J306" s="72">
        <v>140130.234</v>
      </c>
      <c r="K306" s="73">
        <f>SUM(J304:J306)</f>
        <v>379546.379</v>
      </c>
      <c r="L306" s="42">
        <f>SUM(+K297+K300+K303+K306)</f>
        <v>1555135.5559999999</v>
      </c>
      <c r="M306" s="127">
        <v>50883</v>
      </c>
      <c r="N306" s="73">
        <f>SUM(M304:M306)</f>
        <v>146735</v>
      </c>
      <c r="O306" s="42">
        <f>SUM(N297+N300+N303+N306)</f>
        <v>656096</v>
      </c>
    </row>
    <row r="307" spans="1:15" ht="12.75">
      <c r="A307" s="143" t="s">
        <v>145</v>
      </c>
      <c r="B307" s="2" t="s">
        <v>1</v>
      </c>
      <c r="C307" s="130" t="s">
        <v>146</v>
      </c>
      <c r="D307" s="8">
        <f>G307+J307+M307</f>
        <v>656632.097</v>
      </c>
      <c r="E307" s="4"/>
      <c r="F307" s="4"/>
      <c r="G307" s="50">
        <v>478072.02999999997</v>
      </c>
      <c r="H307" s="4"/>
      <c r="I307" s="5"/>
      <c r="J307" s="50">
        <v>121482.067</v>
      </c>
      <c r="K307" s="34"/>
      <c r="L307" s="35"/>
      <c r="M307" s="50">
        <v>57078</v>
      </c>
      <c r="N307" s="34"/>
      <c r="O307" s="35"/>
    </row>
    <row r="308" spans="1:15" ht="12.75">
      <c r="A308" s="146"/>
      <c r="B308" s="6" t="s">
        <v>4</v>
      </c>
      <c r="C308" s="131"/>
      <c r="D308" s="8">
        <f aca="true" t="shared" si="17" ref="D308:D318">G308+J308+M308</f>
        <v>664587.2420000001</v>
      </c>
      <c r="E308" s="8"/>
      <c r="F308" s="8"/>
      <c r="G308" s="53">
        <v>457387.33</v>
      </c>
      <c r="H308" s="8"/>
      <c r="I308" s="9"/>
      <c r="J308" s="53">
        <v>145068.912</v>
      </c>
      <c r="K308" s="37"/>
      <c r="L308" s="38"/>
      <c r="M308" s="50">
        <v>62131</v>
      </c>
      <c r="N308" s="37"/>
      <c r="O308" s="38"/>
    </row>
    <row r="309" spans="1:15" ht="12.75">
      <c r="A309" s="146"/>
      <c r="B309" s="14" t="s">
        <v>5</v>
      </c>
      <c r="C309" s="132"/>
      <c r="D309" s="22">
        <f t="shared" si="17"/>
        <v>622136.527</v>
      </c>
      <c r="E309" s="91">
        <f>SUM(D307:D309)</f>
        <v>1943355.8660000002</v>
      </c>
      <c r="F309" s="84"/>
      <c r="G309" s="111">
        <v>440323.57</v>
      </c>
      <c r="H309" s="91">
        <f>SUM(G307:G309)</f>
        <v>1375782.93</v>
      </c>
      <c r="I309" s="103"/>
      <c r="J309" s="67">
        <v>127100.957</v>
      </c>
      <c r="K309" s="63">
        <f>SUM(J307:J309)</f>
        <v>393651.936</v>
      </c>
      <c r="L309" s="103"/>
      <c r="M309" s="87">
        <v>54712</v>
      </c>
      <c r="N309" s="63">
        <f>SUM(M307:M309)</f>
        <v>173921</v>
      </c>
      <c r="O309" s="104"/>
    </row>
    <row r="310" spans="1:15" ht="12.75">
      <c r="A310" s="146"/>
      <c r="B310" s="6" t="s">
        <v>6</v>
      </c>
      <c r="C310" s="93" t="s">
        <v>147</v>
      </c>
      <c r="D310" s="8">
        <f t="shared" si="17"/>
        <v>613803.1819999999</v>
      </c>
      <c r="E310" s="122"/>
      <c r="F310" s="51"/>
      <c r="G310" s="101">
        <v>493533.76999999996</v>
      </c>
      <c r="H310" s="51"/>
      <c r="I310" s="51"/>
      <c r="J310" s="105">
        <v>80798.412</v>
      </c>
      <c r="K310" s="52"/>
      <c r="L310" s="69"/>
      <c r="M310" s="125">
        <v>39471</v>
      </c>
      <c r="N310" s="52"/>
      <c r="O310" s="69"/>
    </row>
    <row r="311" spans="1:15" ht="12.75">
      <c r="A311" s="146"/>
      <c r="B311" s="6" t="s">
        <v>8</v>
      </c>
      <c r="C311" s="131"/>
      <c r="D311" s="8">
        <f t="shared" si="17"/>
        <v>627143.9619999999</v>
      </c>
      <c r="E311" s="122"/>
      <c r="F311" s="51"/>
      <c r="G311" s="102">
        <v>489715.54999999993</v>
      </c>
      <c r="H311" s="51"/>
      <c r="I311" s="51"/>
      <c r="J311" s="106">
        <v>80798.412</v>
      </c>
      <c r="K311" s="52"/>
      <c r="L311" s="69"/>
      <c r="M311" s="125">
        <v>56630</v>
      </c>
      <c r="N311" s="52"/>
      <c r="O311" s="69"/>
    </row>
    <row r="312" spans="1:15" ht="12.75">
      <c r="A312" s="146"/>
      <c r="B312" s="14" t="s">
        <v>9</v>
      </c>
      <c r="C312" s="132"/>
      <c r="D312" s="22">
        <f t="shared" si="17"/>
        <v>545809.3400000002</v>
      </c>
      <c r="E312" s="91">
        <f>SUM(D310:D312)</f>
        <v>1786756.4840000002</v>
      </c>
      <c r="F312" s="51"/>
      <c r="G312" s="80">
        <v>408767.74000000017</v>
      </c>
      <c r="H312" s="74">
        <f>SUM(G310:G312)</f>
        <v>1392017.06</v>
      </c>
      <c r="I312" s="51"/>
      <c r="J312" s="138">
        <v>89521.6</v>
      </c>
      <c r="K312" s="76">
        <f>SUM(J310:J312)</f>
        <v>251118.424</v>
      </c>
      <c r="L312" s="69"/>
      <c r="M312" s="124">
        <v>47520</v>
      </c>
      <c r="N312" s="76">
        <f>SUM(M310:M312)</f>
        <v>143621</v>
      </c>
      <c r="O312" s="69"/>
    </row>
    <row r="313" spans="1:15" ht="12.75">
      <c r="A313" s="146"/>
      <c r="B313" s="6" t="s">
        <v>10</v>
      </c>
      <c r="C313" s="93" t="s">
        <v>148</v>
      </c>
      <c r="D313" s="8">
        <f t="shared" si="17"/>
        <v>586747.735</v>
      </c>
      <c r="E313" s="51"/>
      <c r="F313" s="51"/>
      <c r="G313" s="50">
        <v>410774.70999999996</v>
      </c>
      <c r="H313" s="51"/>
      <c r="I313" s="51"/>
      <c r="J313" s="106">
        <v>128633.025</v>
      </c>
      <c r="K313" s="52"/>
      <c r="L313" s="69"/>
      <c r="M313" s="126">
        <v>47340</v>
      </c>
      <c r="N313" s="52"/>
      <c r="O313" s="69"/>
    </row>
    <row r="314" spans="1:15" ht="12.75">
      <c r="A314" s="146"/>
      <c r="B314" s="6" t="s">
        <v>12</v>
      </c>
      <c r="C314" s="131"/>
      <c r="D314" s="8">
        <f t="shared" si="17"/>
        <v>544629.121</v>
      </c>
      <c r="E314" s="51"/>
      <c r="F314" s="51"/>
      <c r="G314" s="50">
        <v>375415.47000000003</v>
      </c>
      <c r="H314" s="90"/>
      <c r="I314" s="51"/>
      <c r="J314" s="106">
        <v>119440.651</v>
      </c>
      <c r="K314" s="70"/>
      <c r="L314" s="71"/>
      <c r="M314" s="126">
        <v>49773</v>
      </c>
      <c r="N314" s="52"/>
      <c r="O314" s="71"/>
    </row>
    <row r="315" spans="1:16" ht="12.75">
      <c r="A315" s="146"/>
      <c r="B315" s="14" t="s">
        <v>13</v>
      </c>
      <c r="C315" s="132"/>
      <c r="D315" s="22">
        <f t="shared" si="17"/>
        <v>556847.153</v>
      </c>
      <c r="E315" s="74">
        <f>SUM(D313:D315)</f>
        <v>1688224.009</v>
      </c>
      <c r="F315" s="51"/>
      <c r="G315" s="87">
        <v>401982.76000000007</v>
      </c>
      <c r="H315" s="74">
        <f>SUM(G313:G315)</f>
        <v>1188172.94</v>
      </c>
      <c r="I315" s="51"/>
      <c r="J315" s="107">
        <v>124264.393</v>
      </c>
      <c r="K315" s="76">
        <f>SUM(J313:J315)</f>
        <v>372338.06899999996</v>
      </c>
      <c r="L315" s="69"/>
      <c r="M315" s="100">
        <v>30600</v>
      </c>
      <c r="N315" s="76">
        <f>SUM(M313:M315)</f>
        <v>127713</v>
      </c>
      <c r="O315" s="93"/>
      <c r="P315" s="26"/>
    </row>
    <row r="316" spans="1:15" ht="12.75">
      <c r="A316" s="146"/>
      <c r="B316" s="54" t="s">
        <v>14</v>
      </c>
      <c r="C316" s="93" t="s">
        <v>149</v>
      </c>
      <c r="D316" s="8">
        <f t="shared" si="17"/>
        <v>592759.494</v>
      </c>
      <c r="E316" s="51"/>
      <c r="F316" s="51"/>
      <c r="G316" s="50">
        <v>426907.13</v>
      </c>
      <c r="H316" s="51"/>
      <c r="I316" s="65"/>
      <c r="J316" s="68">
        <v>121032.364</v>
      </c>
      <c r="K316" s="52"/>
      <c r="L316" s="69"/>
      <c r="M316" s="125">
        <v>44820</v>
      </c>
      <c r="N316" s="52"/>
      <c r="O316" s="69"/>
    </row>
    <row r="317" spans="1:15" ht="12.75">
      <c r="A317" s="146"/>
      <c r="B317" s="54" t="s">
        <v>16</v>
      </c>
      <c r="C317" s="133"/>
      <c r="D317" s="8">
        <f t="shared" si="17"/>
        <v>524232.07099999994</v>
      </c>
      <c r="E317" s="51"/>
      <c r="F317" s="51"/>
      <c r="G317" s="50">
        <v>377008.61999999994</v>
      </c>
      <c r="H317" s="51"/>
      <c r="I317" s="65"/>
      <c r="J317" s="68">
        <v>101941.451</v>
      </c>
      <c r="K317" s="52"/>
      <c r="L317" s="69"/>
      <c r="M317" s="125">
        <v>45282</v>
      </c>
      <c r="N317" s="52"/>
      <c r="O317" s="69"/>
    </row>
    <row r="318" spans="1:15" ht="13.5" thickBot="1">
      <c r="A318" s="147"/>
      <c r="B318" s="58" t="s">
        <v>17</v>
      </c>
      <c r="C318" s="134"/>
      <c r="D318" s="20">
        <f t="shared" si="17"/>
        <v>673613.2090000001</v>
      </c>
      <c r="E318" s="82">
        <f>SUM(D316:D318)</f>
        <v>1790604.7740000002</v>
      </c>
      <c r="F318" s="94">
        <f>SUM(E309+E312+E315+E318)</f>
        <v>7208941.133000001</v>
      </c>
      <c r="G318" s="109">
        <v>511219.6800000001</v>
      </c>
      <c r="H318" s="112">
        <f>SUM(G316:G318)</f>
        <v>1315135.4300000002</v>
      </c>
      <c r="I318" s="23">
        <f>SUM(H309+H312+H315+H318)</f>
        <v>5271108.36</v>
      </c>
      <c r="J318" s="72">
        <v>122069.529</v>
      </c>
      <c r="K318" s="73">
        <f>SUM(J316:J318)</f>
        <v>345043.344</v>
      </c>
      <c r="L318" s="42">
        <f>SUM(+K309+K312+K315+K318)</f>
        <v>1362151.773</v>
      </c>
      <c r="M318" s="127">
        <v>40324</v>
      </c>
      <c r="N318" s="73">
        <f>SUM(M316:M318)</f>
        <v>130426</v>
      </c>
      <c r="O318" s="42">
        <f>SUM(N309+N312+N315+N318)</f>
        <v>575681</v>
      </c>
    </row>
    <row r="319" spans="1:15" ht="12.75">
      <c r="A319" s="187" t="s">
        <v>154</v>
      </c>
      <c r="B319" s="2" t="s">
        <v>1</v>
      </c>
      <c r="C319" s="130" t="s">
        <v>150</v>
      </c>
      <c r="D319" s="8">
        <f>G319+J319+M319</f>
        <v>637128.612</v>
      </c>
      <c r="E319" s="4"/>
      <c r="F319" s="4"/>
      <c r="G319" s="50">
        <v>459865.39999999997</v>
      </c>
      <c r="H319" s="4"/>
      <c r="I319" s="5"/>
      <c r="J319" s="50">
        <v>130607.212</v>
      </c>
      <c r="K319" s="34"/>
      <c r="L319" s="35"/>
      <c r="M319" s="50">
        <v>46656</v>
      </c>
      <c r="N319" s="34"/>
      <c r="O319" s="35"/>
    </row>
    <row r="320" spans="1:15" ht="12.75">
      <c r="A320" s="144"/>
      <c r="B320" s="6" t="s">
        <v>4</v>
      </c>
      <c r="C320" s="131"/>
      <c r="D320" s="8">
        <f aca="true" t="shared" si="18" ref="D320:D330">G320+J320+M320</f>
        <v>657488.6340000001</v>
      </c>
      <c r="E320" s="8"/>
      <c r="F320" s="8"/>
      <c r="G320" s="53">
        <v>480269.81000000006</v>
      </c>
      <c r="H320" s="8"/>
      <c r="I320" s="9"/>
      <c r="J320" s="53">
        <v>127718.824</v>
      </c>
      <c r="K320" s="37"/>
      <c r="L320" s="38"/>
      <c r="M320" s="50">
        <v>49500</v>
      </c>
      <c r="N320" s="37"/>
      <c r="O320" s="38"/>
    </row>
    <row r="321" spans="1:15" ht="12.75">
      <c r="A321" s="144"/>
      <c r="B321" s="14" t="s">
        <v>5</v>
      </c>
      <c r="C321" s="132"/>
      <c r="D321" s="22">
        <f t="shared" si="18"/>
        <v>628002.2199999999</v>
      </c>
      <c r="E321" s="91">
        <f>SUM(D319:D321)</f>
        <v>1922619.466</v>
      </c>
      <c r="F321" s="84"/>
      <c r="G321" s="111">
        <v>451987.3899999999</v>
      </c>
      <c r="H321" s="91">
        <f>SUM(G319:G321)</f>
        <v>1392122.5999999999</v>
      </c>
      <c r="I321" s="103"/>
      <c r="J321" s="67">
        <v>120220.83</v>
      </c>
      <c r="K321" s="63">
        <f>SUM(J319:J321)</f>
        <v>378546.866</v>
      </c>
      <c r="L321" s="103"/>
      <c r="M321" s="87">
        <v>55794</v>
      </c>
      <c r="N321" s="63">
        <f>SUM(M319:M321)</f>
        <v>151950</v>
      </c>
      <c r="O321" s="104"/>
    </row>
    <row r="322" spans="1:15" ht="12.75">
      <c r="A322" s="144"/>
      <c r="B322" s="6" t="s">
        <v>6</v>
      </c>
      <c r="C322" s="93" t="s">
        <v>151</v>
      </c>
      <c r="D322" s="8">
        <f t="shared" si="18"/>
        <v>636826.73</v>
      </c>
      <c r="E322" s="122"/>
      <c r="F322" s="51"/>
      <c r="G322" s="101">
        <v>495261.73</v>
      </c>
      <c r="H322" s="51"/>
      <c r="I322" s="51"/>
      <c r="J322" s="105">
        <v>117725</v>
      </c>
      <c r="K322" s="52"/>
      <c r="L322" s="69"/>
      <c r="M322" s="125">
        <v>23840</v>
      </c>
      <c r="N322" s="52"/>
      <c r="O322" s="69"/>
    </row>
    <row r="323" spans="1:15" ht="12.75">
      <c r="A323" s="144"/>
      <c r="B323" s="6" t="s">
        <v>8</v>
      </c>
      <c r="C323" s="131"/>
      <c r="D323" s="8">
        <f t="shared" si="18"/>
        <v>539755.21</v>
      </c>
      <c r="E323" s="122"/>
      <c r="F323" s="51"/>
      <c r="G323" s="102">
        <v>378853.20999999996</v>
      </c>
      <c r="H323" s="51"/>
      <c r="I323" s="51"/>
      <c r="J323" s="106">
        <v>111798</v>
      </c>
      <c r="K323" s="52"/>
      <c r="L323" s="69"/>
      <c r="M323" s="125">
        <v>49104</v>
      </c>
      <c r="N323" s="52"/>
      <c r="O323" s="69"/>
    </row>
    <row r="324" spans="1:15" ht="12.75">
      <c r="A324" s="144"/>
      <c r="B324" s="14" t="s">
        <v>9</v>
      </c>
      <c r="C324" s="132"/>
      <c r="D324" s="22">
        <f t="shared" si="18"/>
        <v>506248.68000000005</v>
      </c>
      <c r="E324" s="91">
        <f>SUM(D322:D324)</f>
        <v>1682830.62</v>
      </c>
      <c r="F324" s="51"/>
      <c r="G324" s="80">
        <v>340377.68000000005</v>
      </c>
      <c r="H324" s="74">
        <f>SUM(G322:G324)</f>
        <v>1214492.62</v>
      </c>
      <c r="I324" s="51"/>
      <c r="J324" s="139">
        <v>111312</v>
      </c>
      <c r="K324" s="76">
        <f>SUM(J322:J324)</f>
        <v>340835</v>
      </c>
      <c r="L324" s="69"/>
      <c r="M324" s="124">
        <v>54559</v>
      </c>
      <c r="N324" s="76">
        <f>SUM(M322:M324)</f>
        <v>127503</v>
      </c>
      <c r="O324" s="69"/>
    </row>
    <row r="325" spans="1:15" ht="12.75">
      <c r="A325" s="144"/>
      <c r="B325" s="6" t="s">
        <v>10</v>
      </c>
      <c r="C325" s="93" t="s">
        <v>152</v>
      </c>
      <c r="D325" s="8">
        <f t="shared" si="18"/>
        <v>564152.0360000001</v>
      </c>
      <c r="E325" s="51"/>
      <c r="F325" s="51"/>
      <c r="G325" s="50">
        <v>398046.94</v>
      </c>
      <c r="H325" s="51"/>
      <c r="I325" s="51"/>
      <c r="J325" s="106">
        <v>117811.096</v>
      </c>
      <c r="K325" s="52"/>
      <c r="L325" s="69"/>
      <c r="M325" s="126">
        <v>48294</v>
      </c>
      <c r="N325" s="52"/>
      <c r="O325" s="69"/>
    </row>
    <row r="326" spans="1:15" ht="12.75">
      <c r="A326" s="144"/>
      <c r="B326" s="6" t="s">
        <v>12</v>
      </c>
      <c r="C326" s="131"/>
      <c r="D326" s="8">
        <f t="shared" si="18"/>
        <v>557441.3049999999</v>
      </c>
      <c r="E326" s="51"/>
      <c r="F326" s="51"/>
      <c r="G326" s="50">
        <v>408698.51999999996</v>
      </c>
      <c r="H326" s="90"/>
      <c r="I326" s="51"/>
      <c r="J326" s="106">
        <v>101229.785</v>
      </c>
      <c r="K326" s="70"/>
      <c r="L326" s="71"/>
      <c r="M326" s="126">
        <v>47513</v>
      </c>
      <c r="N326" s="52"/>
      <c r="O326" s="71"/>
    </row>
    <row r="327" spans="1:16" ht="12.75">
      <c r="A327" s="144"/>
      <c r="B327" s="14" t="s">
        <v>13</v>
      </c>
      <c r="C327" s="132"/>
      <c r="D327" s="22">
        <f t="shared" si="18"/>
        <v>595803.9540000001</v>
      </c>
      <c r="E327" s="74">
        <f>SUM(D325:D327)</f>
        <v>1717397.2950000002</v>
      </c>
      <c r="F327" s="51"/>
      <c r="G327" s="87">
        <v>453723.6200000001</v>
      </c>
      <c r="H327" s="74">
        <f>SUM(G325:G327)</f>
        <v>1260469.08</v>
      </c>
      <c r="I327" s="51"/>
      <c r="J327" s="107">
        <v>108941.334</v>
      </c>
      <c r="K327" s="76">
        <f>SUM(J325:J327)</f>
        <v>327982.21499999997</v>
      </c>
      <c r="L327" s="69"/>
      <c r="M327" s="100">
        <v>33139</v>
      </c>
      <c r="N327" s="76">
        <f>SUM(M325:M327)</f>
        <v>128946</v>
      </c>
      <c r="O327" s="93"/>
      <c r="P327" s="26"/>
    </row>
    <row r="328" spans="1:15" ht="12.75">
      <c r="A328" s="144"/>
      <c r="B328" s="54" t="s">
        <v>14</v>
      </c>
      <c r="C328" s="93" t="s">
        <v>153</v>
      </c>
      <c r="D328" s="8">
        <f t="shared" si="18"/>
        <v>0</v>
      </c>
      <c r="E328" s="51"/>
      <c r="F328" s="51"/>
      <c r="G328" s="50"/>
      <c r="H328" s="51"/>
      <c r="I328" s="65"/>
      <c r="J328" s="68"/>
      <c r="K328" s="52"/>
      <c r="L328" s="69"/>
      <c r="M328" s="125"/>
      <c r="N328" s="52"/>
      <c r="O328" s="69"/>
    </row>
    <row r="329" spans="1:16" ht="12.75">
      <c r="A329" s="144"/>
      <c r="B329" s="54" t="s">
        <v>16</v>
      </c>
      <c r="C329" s="133"/>
      <c r="D329" s="8">
        <f t="shared" si="18"/>
        <v>0</v>
      </c>
      <c r="E329" s="51"/>
      <c r="F329" s="51"/>
      <c r="G329" s="50"/>
      <c r="H329" s="51"/>
      <c r="I329" s="65"/>
      <c r="J329" s="68"/>
      <c r="K329" s="52"/>
      <c r="L329" s="69"/>
      <c r="M329" s="125"/>
      <c r="N329" s="52"/>
      <c r="O329" s="69"/>
      <c r="P329" s="26"/>
    </row>
    <row r="330" spans="1:16" ht="13.5" thickBot="1">
      <c r="A330" s="145"/>
      <c r="B330" s="58" t="s">
        <v>17</v>
      </c>
      <c r="C330" s="134"/>
      <c r="D330" s="20">
        <f t="shared" si="18"/>
        <v>0</v>
      </c>
      <c r="E330" s="82">
        <f>SUM(D328:D330)</f>
        <v>0</v>
      </c>
      <c r="F330" s="94">
        <f>SUM(E321+E324+E327+E330)</f>
        <v>5322847.381</v>
      </c>
      <c r="G330" s="109"/>
      <c r="H330" s="112">
        <f>SUM(G328:G330)</f>
        <v>0</v>
      </c>
      <c r="I330" s="23">
        <f>SUM(H321+H324+H327+H330)</f>
        <v>3867084.3</v>
      </c>
      <c r="J330" s="72"/>
      <c r="K330" s="73">
        <f>SUM(J328:J330)</f>
        <v>0</v>
      </c>
      <c r="L330" s="42">
        <f>SUM(+K321+K324+K327+K330)</f>
        <v>1047364.0809999999</v>
      </c>
      <c r="M330" s="127"/>
      <c r="N330" s="73">
        <f>SUM(M328:M330)</f>
        <v>0</v>
      </c>
      <c r="O330" s="42">
        <f>SUM(N321+N324+N327+N330)</f>
        <v>408399</v>
      </c>
      <c r="P330" s="128"/>
    </row>
  </sheetData>
  <sheetProtection/>
  <mergeCells count="36">
    <mergeCell ref="A319:A330"/>
    <mergeCell ref="A67:A78"/>
    <mergeCell ref="A55:A66"/>
    <mergeCell ref="A127:A138"/>
    <mergeCell ref="A43:A54"/>
    <mergeCell ref="A199:A210"/>
    <mergeCell ref="A187:A198"/>
    <mergeCell ref="A307:A318"/>
    <mergeCell ref="A283:A294"/>
    <mergeCell ref="A295:A306"/>
    <mergeCell ref="N136:N138"/>
    <mergeCell ref="G5:I5"/>
    <mergeCell ref="M7:O126"/>
    <mergeCell ref="A247:A258"/>
    <mergeCell ref="A271:A282"/>
    <mergeCell ref="M136:M138"/>
    <mergeCell ref="A139:A150"/>
    <mergeCell ref="A235:A246"/>
    <mergeCell ref="A211:A222"/>
    <mergeCell ref="N127:N135"/>
    <mergeCell ref="M5:O5"/>
    <mergeCell ref="A7:A18"/>
    <mergeCell ref="A19:A30"/>
    <mergeCell ref="J5:L5"/>
    <mergeCell ref="D5:F5"/>
    <mergeCell ref="A115:A126"/>
    <mergeCell ref="A103:A114"/>
    <mergeCell ref="A79:A90"/>
    <mergeCell ref="A91:A102"/>
    <mergeCell ref="A31:A42"/>
    <mergeCell ref="M127:M135"/>
    <mergeCell ref="A259:A270"/>
    <mergeCell ref="A223:A234"/>
    <mergeCell ref="A151:A162"/>
    <mergeCell ref="A175:A186"/>
    <mergeCell ref="A163:A174"/>
  </mergeCells>
  <printOptions/>
  <pageMargins left="0.6299212598425197" right="0.2362204724409449" top="0.1968503937007874" bottom="0.1968503937007874" header="0.03937007874015748" footer="0.35433070866141736"/>
  <pageSetup fitToHeight="1" fitToWidth="1" horizontalDpi="600" verticalDpi="600" orientation="portrait" paperSize="9" scale="52" r:id="rId3"/>
  <headerFooter>
    <oddHeader>&amp;R&amp;G</oddHeader>
    <oddFooter>&amp;LQ1-Q3 BY 2023/24
2024/02/07&amp;RCrude steel production</oddFooter>
  </headerFooter>
  <customProperties>
    <customPr name="IbpWorksheetKeyString_GUID" r:id="rId4"/>
  </customProperties>
  <ignoredErrors>
    <ignoredError sqref="H285 K285 N285" formulaRange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voestalpine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fleipet</dc:creator>
  <cp:keywords/>
  <dc:description/>
  <cp:lastModifiedBy>Klepp Andrea</cp:lastModifiedBy>
  <cp:lastPrinted>2024-01-23T07:37:09Z</cp:lastPrinted>
  <dcterms:created xsi:type="dcterms:W3CDTF">2007-01-29T14:12:38Z</dcterms:created>
  <dcterms:modified xsi:type="dcterms:W3CDTF">2024-02-05T14:18:07Z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3dd758ef-a835-4f22-867d-6de268295d4f</vt:lpwstr>
  </property>
</Properties>
</file>